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19440" windowHeight="9735"/>
  </bookViews>
  <sheets>
    <sheet name="Registros Residuos" sheetId="5" r:id="rId1"/>
    <sheet name="RSxAÑO" sheetId="6" r:id="rId2"/>
    <sheet name="Segregación" sheetId="7" r:id="rId3"/>
    <sheet name="Consolidado Anuales" sheetId="8" r:id="rId4"/>
  </sheets>
  <definedNames>
    <definedName name="_xlnm._FilterDatabase" localSheetId="3" hidden="1">'Consolidado Anuales'!$B$3:$B$4</definedName>
    <definedName name="_xlnm._FilterDatabase" localSheetId="0" hidden="1">'Registros Residuos'!$A$4:$K$662</definedName>
    <definedName name="_xlnm._FilterDatabase" localSheetId="1" hidden="1">RSxAÑO!$A$15:$P$63</definedName>
  </definedNames>
  <calcPr calcId="144525"/>
</workbook>
</file>

<file path=xl/calcChain.xml><?xml version="1.0" encoding="utf-8"?>
<calcChain xmlns="http://schemas.openxmlformats.org/spreadsheetml/2006/main">
  <c r="J11" i="8" l="1"/>
  <c r="J5" i="8"/>
  <c r="J8" i="8"/>
  <c r="G11" i="8" l="1"/>
  <c r="G8" i="8" l="1"/>
  <c r="G5" i="8"/>
  <c r="N471" i="5" l="1"/>
  <c r="O471" i="5" s="1"/>
  <c r="N629" i="5" l="1"/>
  <c r="N613" i="5"/>
  <c r="N606" i="5"/>
  <c r="N562" i="5"/>
  <c r="N579" i="5"/>
  <c r="N589" i="5"/>
  <c r="O620" i="5"/>
  <c r="N620" i="5"/>
  <c r="O619" i="5"/>
  <c r="N619" i="5"/>
  <c r="O618" i="5"/>
  <c r="N618" i="5"/>
  <c r="O612" i="5"/>
  <c r="N612" i="5"/>
  <c r="O611" i="5"/>
  <c r="N611" i="5"/>
  <c r="O605" i="5"/>
  <c r="N605" i="5"/>
  <c r="O600" i="5"/>
  <c r="N600" i="5"/>
  <c r="O598" i="5"/>
  <c r="N598" i="5"/>
  <c r="O588" i="5"/>
  <c r="N588" i="5"/>
  <c r="O561" i="5"/>
  <c r="N561" i="5"/>
  <c r="O549" i="5"/>
  <c r="N549" i="5"/>
  <c r="O587" i="5"/>
  <c r="N587" i="5"/>
  <c r="O586" i="5"/>
  <c r="N586" i="5"/>
  <c r="O578" i="5"/>
  <c r="N578" i="5"/>
  <c r="O577" i="5"/>
  <c r="N577" i="5"/>
  <c r="O576" i="5"/>
  <c r="N576" i="5"/>
  <c r="O575" i="5"/>
  <c r="N575" i="5"/>
  <c r="O574" i="5"/>
  <c r="N574" i="5"/>
  <c r="O572" i="5"/>
  <c r="N572" i="5"/>
  <c r="O560" i="5"/>
  <c r="N560" i="5"/>
  <c r="O559" i="5"/>
  <c r="N559" i="5"/>
  <c r="O558" i="5"/>
  <c r="N558" i="5"/>
  <c r="O557" i="5"/>
  <c r="N557" i="5"/>
  <c r="O548" i="5"/>
  <c r="N548" i="5"/>
  <c r="O547" i="5"/>
  <c r="N547" i="5"/>
  <c r="O546" i="5"/>
  <c r="N546" i="5"/>
  <c r="O545" i="5"/>
  <c r="N545" i="5"/>
  <c r="N537" i="5"/>
  <c r="O539" i="5"/>
  <c r="N539" i="5"/>
  <c r="O538" i="5"/>
  <c r="N538" i="5"/>
  <c r="O537" i="5"/>
  <c r="O536" i="5"/>
  <c r="N536" i="5"/>
  <c r="S535" i="5"/>
  <c r="R535" i="5"/>
  <c r="S532" i="5"/>
  <c r="S531" i="5"/>
  <c r="R531" i="5"/>
  <c r="S530" i="5"/>
  <c r="R530" i="5"/>
  <c r="S529" i="5"/>
  <c r="R529" i="5"/>
  <c r="R532" i="5"/>
  <c r="O527" i="5"/>
  <c r="N527" i="5"/>
  <c r="O526" i="5"/>
  <c r="N526" i="5"/>
  <c r="O519" i="5"/>
  <c r="N519" i="5"/>
  <c r="O518" i="5"/>
  <c r="N518" i="5"/>
  <c r="O517" i="5"/>
  <c r="N517" i="5"/>
  <c r="O516" i="5"/>
  <c r="N516" i="5"/>
  <c r="O512" i="5"/>
  <c r="N512" i="5"/>
  <c r="O507" i="5"/>
  <c r="N507" i="5"/>
  <c r="O506" i="5"/>
  <c r="N506" i="5"/>
  <c r="O505" i="5"/>
  <c r="N505" i="5"/>
  <c r="O501" i="5"/>
  <c r="N501" i="5"/>
  <c r="O500" i="5"/>
  <c r="N500" i="5"/>
  <c r="O494" i="5"/>
  <c r="N494" i="5"/>
  <c r="O493" i="5"/>
  <c r="N493" i="5"/>
  <c r="O492" i="5"/>
  <c r="N492" i="5"/>
  <c r="O491" i="5"/>
  <c r="N491" i="5"/>
  <c r="N490" i="5"/>
  <c r="O482" i="5"/>
  <c r="N482" i="5"/>
  <c r="O481" i="5"/>
  <c r="N481" i="5"/>
  <c r="O480" i="5"/>
  <c r="N480" i="5"/>
  <c r="O479" i="5"/>
  <c r="N479" i="5"/>
  <c r="N467" i="5"/>
  <c r="O490" i="5" l="1"/>
  <c r="O470" i="5"/>
  <c r="N470" i="5"/>
  <c r="O469" i="5"/>
  <c r="N469" i="5"/>
  <c r="O468" i="5"/>
  <c r="N468" i="5"/>
  <c r="O467" i="5"/>
  <c r="O447" i="5" l="1"/>
  <c r="O446" i="5"/>
  <c r="O441" i="5"/>
  <c r="O433" i="5"/>
  <c r="O432" i="5"/>
  <c r="O426" i="5"/>
  <c r="O415" i="5"/>
  <c r="O414" i="5"/>
  <c r="O409" i="5"/>
  <c r="O398" i="5"/>
  <c r="O397" i="5"/>
  <c r="N397" i="5"/>
  <c r="O396" i="5"/>
  <c r="O373" i="5"/>
  <c r="O391" i="5"/>
  <c r="O379" i="5"/>
  <c r="O364" i="5"/>
  <c r="O363" i="5"/>
  <c r="O358" i="5"/>
  <c r="O348" i="5"/>
  <c r="O347" i="5"/>
  <c r="O342" i="5"/>
  <c r="O330" i="5"/>
  <c r="O324" i="5"/>
  <c r="O316" i="5"/>
  <c r="O315" i="5"/>
  <c r="O310" i="5"/>
  <c r="O299" i="5"/>
  <c r="O293" i="5"/>
  <c r="O282" i="5"/>
  <c r="O281" i="5"/>
  <c r="O276" i="5"/>
  <c r="C19" i="7" l="1"/>
  <c r="C18" i="7"/>
  <c r="C17" i="7"/>
  <c r="C16" i="7"/>
  <c r="C15" i="7"/>
  <c r="C14" i="7"/>
  <c r="C13" i="7"/>
  <c r="C11" i="7"/>
  <c r="B18" i="7"/>
  <c r="B17" i="7"/>
  <c r="B16" i="7"/>
  <c r="B15" i="7"/>
  <c r="B14" i="7"/>
  <c r="B12" i="7"/>
  <c r="B11" i="7"/>
  <c r="N366" i="5"/>
  <c r="O366" i="5" s="1"/>
  <c r="P63" i="6"/>
  <c r="D19" i="7" s="1"/>
  <c r="N447" i="5"/>
  <c r="H61" i="6" s="1"/>
  <c r="N446" i="5"/>
  <c r="G61" i="6" s="1"/>
  <c r="N443" i="5"/>
  <c r="N442" i="5"/>
  <c r="E61" i="6" s="1"/>
  <c r="N441" i="5"/>
  <c r="B61" i="6" s="1"/>
  <c r="N433" i="5"/>
  <c r="L60" i="6" s="1"/>
  <c r="N432" i="5"/>
  <c r="H60" i="6" s="1"/>
  <c r="N431" i="5"/>
  <c r="D60" i="6" s="1"/>
  <c r="N430" i="5"/>
  <c r="O430" i="5" s="1"/>
  <c r="N428" i="5"/>
  <c r="N427" i="5"/>
  <c r="N426" i="5"/>
  <c r="B60" i="6" s="1"/>
  <c r="N59" i="6"/>
  <c r="N63" i="6" s="1"/>
  <c r="D17" i="7" s="1"/>
  <c r="N416" i="5"/>
  <c r="O416" i="5" s="1"/>
  <c r="N415" i="5"/>
  <c r="H59" i="6" s="1"/>
  <c r="N414" i="5"/>
  <c r="G59" i="6" s="1"/>
  <c r="N413" i="5"/>
  <c r="N411" i="5"/>
  <c r="N410" i="5"/>
  <c r="N409" i="5"/>
  <c r="B59" i="6" s="1"/>
  <c r="H58" i="6"/>
  <c r="N401" i="5"/>
  <c r="M58" i="6" s="1"/>
  <c r="M63" i="6" s="1"/>
  <c r="D16" i="7" s="1"/>
  <c r="N400" i="5"/>
  <c r="J58" i="6" s="1"/>
  <c r="N399" i="5"/>
  <c r="I58" i="6" s="1"/>
  <c r="I63" i="6" s="1"/>
  <c r="D12" i="7" s="1"/>
  <c r="N398" i="5"/>
  <c r="L58" i="6" s="1"/>
  <c r="N396" i="5"/>
  <c r="G58" i="6" s="1"/>
  <c r="N393" i="5"/>
  <c r="N392" i="5"/>
  <c r="D58" i="6" s="1"/>
  <c r="N391" i="5"/>
  <c r="B58" i="6" s="1"/>
  <c r="N395" i="5"/>
  <c r="K58" i="6" s="1"/>
  <c r="N380" i="5"/>
  <c r="N379" i="5"/>
  <c r="H57" i="6" s="1"/>
  <c r="N377" i="5"/>
  <c r="N378" i="5"/>
  <c r="G57" i="6" s="1"/>
  <c r="N375" i="5"/>
  <c r="N374" i="5"/>
  <c r="N373" i="5"/>
  <c r="B57" i="6" s="1"/>
  <c r="N358" i="5"/>
  <c r="B56" i="6" s="1"/>
  <c r="N365" i="5"/>
  <c r="O56" i="6" s="1"/>
  <c r="O63" i="6" s="1"/>
  <c r="D18" i="7" s="1"/>
  <c r="N364" i="5"/>
  <c r="H56" i="6" s="1"/>
  <c r="N363" i="5"/>
  <c r="G56" i="6" s="1"/>
  <c r="N362" i="5"/>
  <c r="N360" i="5"/>
  <c r="N359" i="5"/>
  <c r="N347" i="5"/>
  <c r="G55" i="6" s="1"/>
  <c r="N344" i="5"/>
  <c r="N342" i="5"/>
  <c r="B55" i="6" s="1"/>
  <c r="N348" i="5"/>
  <c r="H55" i="6" s="1"/>
  <c r="N346" i="5"/>
  <c r="D55" i="6" s="1"/>
  <c r="N343" i="5"/>
  <c r="E55" i="6" s="1"/>
  <c r="N330" i="5"/>
  <c r="H54" i="6" s="1"/>
  <c r="N329" i="5"/>
  <c r="G54" i="6" s="1"/>
  <c r="N326" i="5"/>
  <c r="N325" i="5"/>
  <c r="E54" i="6" s="1"/>
  <c r="N324" i="5"/>
  <c r="B54" i="6" s="1"/>
  <c r="N328" i="5"/>
  <c r="D54" i="6" s="1"/>
  <c r="N316" i="5"/>
  <c r="H53" i="6" s="1"/>
  <c r="N315" i="5"/>
  <c r="G53" i="6" s="1"/>
  <c r="N314" i="5"/>
  <c r="D53" i="6" s="1"/>
  <c r="N312" i="5"/>
  <c r="N311" i="5"/>
  <c r="E53" i="6" s="1"/>
  <c r="N310" i="5"/>
  <c r="B53" i="6" s="1"/>
  <c r="G52" i="6"/>
  <c r="N299" i="5"/>
  <c r="H52" i="6" s="1"/>
  <c r="N297" i="5"/>
  <c r="N295" i="5"/>
  <c r="N294" i="5"/>
  <c r="N293" i="5"/>
  <c r="B52" i="6" s="1"/>
  <c r="I49" i="6"/>
  <c r="C12" i="7" s="1"/>
  <c r="J35" i="6"/>
  <c r="B13" i="7" s="1"/>
  <c r="N282" i="5"/>
  <c r="H51" i="6" s="1"/>
  <c r="N281" i="5"/>
  <c r="G51" i="6" s="1"/>
  <c r="N280" i="5"/>
  <c r="N278" i="5"/>
  <c r="N277" i="5"/>
  <c r="N276" i="5"/>
  <c r="B51" i="6" s="1"/>
  <c r="N450" i="5" l="1"/>
  <c r="D61" i="6"/>
  <c r="G60" i="6"/>
  <c r="G63" i="6" s="1"/>
  <c r="D10" i="7" s="1"/>
  <c r="D59" i="6"/>
  <c r="J56" i="6"/>
  <c r="J63" i="6" s="1"/>
  <c r="D13" i="7" s="1"/>
  <c r="E51" i="6"/>
  <c r="O277" i="5"/>
  <c r="C52" i="6"/>
  <c r="O295" i="5"/>
  <c r="C54" i="6"/>
  <c r="O326" i="5"/>
  <c r="C56" i="6"/>
  <c r="O360" i="5"/>
  <c r="C57" i="6"/>
  <c r="O375" i="5"/>
  <c r="E58" i="6"/>
  <c r="K59" i="6"/>
  <c r="O413" i="5"/>
  <c r="C60" i="6"/>
  <c r="O428" i="5"/>
  <c r="D51" i="6"/>
  <c r="O280" i="5"/>
  <c r="D52" i="6"/>
  <c r="O297" i="5"/>
  <c r="K56" i="6"/>
  <c r="O362" i="5"/>
  <c r="C58" i="6"/>
  <c r="O393" i="5"/>
  <c r="C61" i="6"/>
  <c r="O443" i="5"/>
  <c r="N327" i="5"/>
  <c r="F54" i="6" s="1"/>
  <c r="C55" i="6"/>
  <c r="O344" i="5"/>
  <c r="N376" i="5"/>
  <c r="F57" i="6" s="1"/>
  <c r="N412" i="5"/>
  <c r="F59" i="6" s="1"/>
  <c r="D57" i="6"/>
  <c r="O380" i="5"/>
  <c r="C53" i="6"/>
  <c r="O312" i="5"/>
  <c r="E59" i="6"/>
  <c r="O410" i="5"/>
  <c r="C51" i="6"/>
  <c r="O278" i="5"/>
  <c r="E52" i="6"/>
  <c r="O294" i="5"/>
  <c r="E56" i="6"/>
  <c r="O359" i="5"/>
  <c r="E57" i="6"/>
  <c r="O374" i="5"/>
  <c r="C59" i="6"/>
  <c r="O411" i="5"/>
  <c r="E60" i="6"/>
  <c r="O427" i="5"/>
  <c r="N361" i="5"/>
  <c r="F56" i="6" s="1"/>
  <c r="N313" i="5"/>
  <c r="F53" i="6" s="1"/>
  <c r="N296" i="5"/>
  <c r="F52" i="6" s="1"/>
  <c r="N345" i="5"/>
  <c r="F55" i="6" s="1"/>
  <c r="N429" i="5"/>
  <c r="F60" i="6" s="1"/>
  <c r="N444" i="5"/>
  <c r="F61" i="6" s="1"/>
  <c r="N394" i="5"/>
  <c r="F58" i="6" s="1"/>
  <c r="H63" i="6"/>
  <c r="D11" i="7" s="1"/>
  <c r="L63" i="6"/>
  <c r="D15" i="7" s="1"/>
  <c r="N279" i="5"/>
  <c r="F51" i="6" s="1"/>
  <c r="K63" i="6" l="1"/>
  <c r="D14" i="7" s="1"/>
  <c r="N269" i="5"/>
  <c r="N249" i="5"/>
  <c r="F63" i="6"/>
  <c r="D9" i="7" s="1"/>
  <c r="E63" i="6"/>
  <c r="D8" i="7" s="1"/>
  <c r="D63" i="6"/>
  <c r="D7" i="7" s="1"/>
  <c r="C63" i="6"/>
  <c r="D6" i="7" s="1"/>
  <c r="B63" i="6"/>
  <c r="D5" i="7" s="1"/>
  <c r="G49" i="6"/>
  <c r="C10" i="7" s="1"/>
  <c r="F49" i="6"/>
  <c r="C9" i="7" s="1"/>
  <c r="E49" i="6"/>
  <c r="C8" i="7" s="1"/>
  <c r="D49" i="6"/>
  <c r="C7" i="7" s="1"/>
  <c r="C49" i="6"/>
  <c r="C6" i="7" s="1"/>
  <c r="B49" i="6"/>
  <c r="C5" i="7" s="1"/>
  <c r="N264" i="5"/>
  <c r="N244" i="5"/>
  <c r="N199" i="5"/>
  <c r="N186" i="5"/>
  <c r="N184" i="5"/>
  <c r="N152" i="5"/>
  <c r="N150" i="5"/>
  <c r="N118" i="5"/>
  <c r="N119" i="5"/>
  <c r="N83" i="5"/>
  <c r="N74" i="5"/>
  <c r="N84" i="5"/>
  <c r="N85" i="5"/>
  <c r="N64" i="5"/>
  <c r="N55" i="5"/>
  <c r="N12" i="5"/>
  <c r="N11" i="5"/>
  <c r="N9" i="5"/>
  <c r="N8" i="5"/>
  <c r="N7" i="5"/>
  <c r="N6" i="5"/>
  <c r="N237" i="5"/>
  <c r="N236" i="5"/>
  <c r="N229" i="5"/>
  <c r="N228" i="5"/>
  <c r="N226" i="5"/>
  <c r="N225" i="5"/>
  <c r="N224" i="5"/>
  <c r="N216" i="5"/>
  <c r="N214" i="5"/>
  <c r="N213" i="5"/>
  <c r="N248" i="5"/>
  <c r="N246" i="5"/>
  <c r="N245" i="5"/>
  <c r="N266" i="5"/>
  <c r="N265" i="5"/>
  <c r="N268" i="5"/>
  <c r="N203" i="5"/>
  <c r="N201" i="5"/>
  <c r="N200" i="5"/>
  <c r="N188" i="5"/>
  <c r="N185" i="5"/>
  <c r="N176" i="5"/>
  <c r="N175" i="5"/>
  <c r="N167" i="5"/>
  <c r="N165" i="5"/>
  <c r="N164" i="5"/>
  <c r="N163" i="5"/>
  <c r="N154" i="5"/>
  <c r="N151" i="5"/>
  <c r="N135" i="5"/>
  <c r="N136" i="5"/>
  <c r="N139" i="5"/>
  <c r="N137" i="5"/>
  <c r="N111" i="5"/>
  <c r="N96" i="5"/>
  <c r="N97" i="5"/>
  <c r="N88" i="5"/>
  <c r="N87" i="5"/>
  <c r="N76" i="5"/>
  <c r="N75" i="5"/>
  <c r="N65" i="5"/>
  <c r="N53" i="5"/>
  <c r="N44" i="5"/>
  <c r="N43" i="5"/>
  <c r="N42" i="5"/>
  <c r="N32" i="5"/>
  <c r="N31" i="5"/>
  <c r="N23" i="5"/>
  <c r="N24" i="5"/>
  <c r="N21" i="5"/>
  <c r="N227" i="5" l="1"/>
  <c r="N98" i="5"/>
  <c r="N187" i="5"/>
  <c r="N77" i="5"/>
  <c r="N112" i="5"/>
  <c r="N104" i="5"/>
  <c r="N86" i="5"/>
  <c r="N267" i="5"/>
  <c r="N138" i="5"/>
  <c r="N153" i="5"/>
  <c r="N177" i="5"/>
  <c r="N215" i="5"/>
  <c r="N247" i="5"/>
  <c r="N33" i="5"/>
  <c r="N202" i="5"/>
  <c r="N66" i="5"/>
  <c r="N120" i="5"/>
  <c r="N45" i="5"/>
  <c r="N56" i="5"/>
  <c r="N166" i="5"/>
  <c r="N238" i="5"/>
  <c r="N25" i="5"/>
  <c r="M254" i="5"/>
  <c r="N54" i="5" l="1"/>
  <c r="N20" i="5"/>
  <c r="N19" i="5"/>
  <c r="N16" i="5"/>
  <c r="N17" i="5"/>
  <c r="N15" i="5"/>
  <c r="P35" i="6"/>
  <c r="B19" i="7" s="1"/>
  <c r="G35" i="6"/>
  <c r="B10" i="7" s="1"/>
  <c r="C32" i="6" l="1"/>
  <c r="D35" i="6"/>
  <c r="B7" i="7" s="1"/>
  <c r="C29" i="6" l="1"/>
  <c r="B29" i="6"/>
  <c r="E24" i="6" l="1"/>
  <c r="C25" i="6"/>
  <c r="C24" i="6"/>
  <c r="C20" i="6"/>
  <c r="C19" i="6"/>
  <c r="C18" i="6"/>
  <c r="B25" i="6"/>
  <c r="B20" i="6"/>
  <c r="B19" i="6"/>
  <c r="B18" i="6"/>
  <c r="E28" i="6"/>
  <c r="E27" i="6"/>
  <c r="C28" i="6"/>
  <c r="C27" i="6"/>
  <c r="B28" i="6"/>
  <c r="B27" i="6"/>
  <c r="C21" i="6" l="1"/>
  <c r="F35" i="6"/>
  <c r="B9" i="7" s="1"/>
  <c r="E35" i="6"/>
  <c r="B8" i="7" s="1"/>
  <c r="B35" i="6"/>
  <c r="B5" i="7" s="1"/>
  <c r="B21" i="6"/>
  <c r="C35" i="6"/>
  <c r="B6" i="7" s="1"/>
</calcChain>
</file>

<file path=xl/sharedStrings.xml><?xml version="1.0" encoding="utf-8"?>
<sst xmlns="http://schemas.openxmlformats.org/spreadsheetml/2006/main" count="511" uniqueCount="107">
  <si>
    <t>PRODUCTO</t>
  </si>
  <si>
    <t>CANT</t>
  </si>
  <si>
    <t>FECHA DE ALMACENAJE</t>
  </si>
  <si>
    <t>FECHA ENTREGA</t>
  </si>
  <si>
    <t>PROVEEDOR</t>
  </si>
  <si>
    <t>REFERENCIA O ESPECIFICACIÓN</t>
  </si>
  <si>
    <t>PESO UNIT     (Kg)</t>
  </si>
  <si>
    <t>PESO TOTAL (Kg)</t>
  </si>
  <si>
    <t>MES</t>
  </si>
  <si>
    <t>ABRIL</t>
  </si>
  <si>
    <t>Madera</t>
  </si>
  <si>
    <t>Metal</t>
  </si>
  <si>
    <t>Plastico</t>
  </si>
  <si>
    <t>Carton</t>
  </si>
  <si>
    <t>Ordinarios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</si>
  <si>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</si>
  <si>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</si>
  <si>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</si>
  <si>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</si>
  <si>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</si>
  <si>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</si>
  <si>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</si>
  <si>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</si>
  <si>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</si>
  <si>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</si>
  <si>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</si>
  <si>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Peligrosos</t>
  </si>
  <si>
    <t xml:space="preserve">RESIDUOS </t>
  </si>
  <si>
    <t>kg</t>
  </si>
  <si>
    <t>METAL</t>
  </si>
  <si>
    <t>KG</t>
  </si>
  <si>
    <t xml:space="preserve">TOTAL </t>
  </si>
  <si>
    <t>MADERA</t>
  </si>
  <si>
    <t>CARTON</t>
  </si>
  <si>
    <t>CONVEN</t>
  </si>
  <si>
    <t>MATERIAL</t>
  </si>
  <si>
    <t>VALOR</t>
  </si>
  <si>
    <t>CHATARRA</t>
  </si>
  <si>
    <t>ALUMINIO</t>
  </si>
  <si>
    <t>CARTÓN</t>
  </si>
  <si>
    <t>PLÁSTICO</t>
  </si>
  <si>
    <t>COL ROLLED</t>
  </si>
  <si>
    <t>KL</t>
  </si>
  <si>
    <t>VIAJE</t>
  </si>
  <si>
    <t>PAPEL ARCHIVO</t>
  </si>
  <si>
    <t>PLASTICO</t>
  </si>
  <si>
    <t>ORDINARIOS</t>
  </si>
  <si>
    <t>RESIDUOS PELIGROSOS</t>
  </si>
  <si>
    <t>LUMINARIAS</t>
  </si>
  <si>
    <t>ILUMINARIAS</t>
  </si>
  <si>
    <t>EPP´S CONT</t>
  </si>
  <si>
    <t>SOLIDOS CONT</t>
  </si>
  <si>
    <t>Iluminarias</t>
  </si>
  <si>
    <t>Aluminio</t>
  </si>
  <si>
    <t>Vidrio</t>
  </si>
  <si>
    <t>GALON 55 KL</t>
  </si>
  <si>
    <t>papel</t>
  </si>
  <si>
    <t>RAEES</t>
  </si>
  <si>
    <r>
      <t xml:space="preserve">REGISTRO DE DISPOSICIÓN DE RESIDUOS
</t>
    </r>
    <r>
      <rPr>
        <sz val="11"/>
        <color theme="1"/>
        <rFont val="Century Gothic"/>
        <family val="2"/>
      </rPr>
      <t>F-GCM-23 Rev. 1 / Diciembre 2018</t>
    </r>
  </si>
  <si>
    <t>TIPOS DE RESIDUOS</t>
  </si>
  <si>
    <t>VIDRIO</t>
  </si>
  <si>
    <t>AÑO</t>
  </si>
  <si>
    <t>PAPEL</t>
  </si>
  <si>
    <t>RESPEL SÓLIDO</t>
  </si>
  <si>
    <t>RESPEL Sólido</t>
  </si>
  <si>
    <t>RESPEL Líquido</t>
  </si>
  <si>
    <t>RESPEL LÍQUIDO</t>
  </si>
  <si>
    <t>LLANTAS</t>
  </si>
  <si>
    <t>Llantas</t>
  </si>
  <si>
    <t>Baterías</t>
  </si>
  <si>
    <t>RAEE</t>
  </si>
  <si>
    <t>BATERÍAS</t>
  </si>
  <si>
    <t>Espuma</t>
  </si>
  <si>
    <r>
      <rPr>
        <b/>
        <sz val="11"/>
        <color theme="1"/>
        <rFont val="Century Gothic"/>
        <family val="2"/>
      </rPr>
      <t>REGISTRO DE DISPOSICIÓN DE RESIDUOS</t>
    </r>
    <r>
      <rPr>
        <sz val="11"/>
        <color theme="1"/>
        <rFont val="Century Gothic"/>
        <family val="2"/>
      </rPr>
      <t xml:space="preserve">
F-GCM-23 Rev. 1 / Diciembre 2018</t>
    </r>
  </si>
  <si>
    <t>TIPO DE RESIDUOS</t>
  </si>
  <si>
    <t>CANTIDAD</t>
  </si>
  <si>
    <t>Tipo Residuo</t>
  </si>
  <si>
    <t>Cantidad</t>
  </si>
  <si>
    <t>Valor</t>
  </si>
  <si>
    <t>Residuos Peligrosos</t>
  </si>
  <si>
    <t>Cartón</t>
  </si>
  <si>
    <t>Papel</t>
  </si>
  <si>
    <t>Chatarra</t>
  </si>
  <si>
    <t>Producto</t>
  </si>
  <si>
    <t xml:space="preserve">Cartón </t>
  </si>
  <si>
    <t>Valor Total</t>
  </si>
  <si>
    <t>Aguas Fosfatadas</t>
  </si>
  <si>
    <t>Residuos Peligroso</t>
  </si>
  <si>
    <t>Cantidad Total (Kg/Canecas</t>
  </si>
  <si>
    <t>ABRIL/MAYO</t>
  </si>
  <si>
    <t xml:space="preserve">Ordinarios </t>
  </si>
  <si>
    <t>Agua fosfatadas</t>
  </si>
  <si>
    <t xml:space="preserve">Residuos </t>
  </si>
  <si>
    <t>Consolidado Anual de Residuos</t>
  </si>
  <si>
    <t>Costo</t>
  </si>
  <si>
    <t xml:space="preserve">Residuos Convencionales </t>
  </si>
  <si>
    <t xml:space="preserve">producto </t>
  </si>
  <si>
    <t>Total $</t>
  </si>
  <si>
    <t xml:space="preserve">Solidos Contaminados </t>
  </si>
  <si>
    <t xml:space="preserve">Epp's Contaminados </t>
  </si>
  <si>
    <t xml:space="preserve">Polvo Pintura </t>
  </si>
  <si>
    <t xml:space="preserve">Agua Fosfatada </t>
  </si>
  <si>
    <t xml:space="preserve">Agua Residual </t>
  </si>
  <si>
    <t>Mantenimento Pozo Septico</t>
  </si>
  <si>
    <r>
      <t xml:space="preserve">M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</si>
  <si>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Agua Potable </t>
  </si>
  <si>
    <t>Consolidado Recibo Acueducto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</si>
</sst>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\ #,##0_);[Red]\(&quot;$&quot;\ #,##0\)"/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dd/mm/yyyy;@"/>
    <numFmt numFmtId="165" formatCode="_(* #,##0_);_(* \(#,##0\);_(* &quot;-&quot;??_);_(@_)"/>
    <numFmt numFmtId="166" formatCode="&quot;$&quot;\ #,##0.00"/>
    <numFmt numFmtId="167" formatCode="&quot;$&quot;\ #,##0.000"/>
    <numFmt numFmtId="168" formatCode="_(&quot;$&quot;\ * #,##0_);_(&quot;$&quot;\ * \(#,##0\);_(&quot;$&quot;\ * &quot;-&quot;??_);_(@_)"/>
    <numFmt numFmtId="169" formatCode="_([$$-240A]\ * #,##0.00_);_([$$-240A]\ * \(#,##0.00\);_([$$-240A]\ 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9" borderId="1" xfId="0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0" borderId="3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3" borderId="33" xfId="0" applyFill="1" applyBorder="1" applyAlignment="1">
      <alignment horizontal="center" vertical="center" wrapText="1"/>
    </xf>
    <xf numFmtId="0" fontId="0" fillId="31" borderId="34" xfId="0" applyFill="1" applyBorder="1" applyAlignment="1">
      <alignment horizontal="center" vertical="center" wrapText="1"/>
    </xf>
    <xf numFmtId="0" fontId="1" fillId="20" borderId="33" xfId="0" quotePrefix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0" fillId="31" borderId="39" xfId="0" applyFill="1" applyBorder="1" applyAlignment="1">
      <alignment horizontal="center" vertical="center" wrapText="1"/>
    </xf>
    <xf numFmtId="0" fontId="0" fillId="10" borderId="34" xfId="0" applyFill="1" applyBorder="1" applyAlignment="1">
      <alignment horizontal="center" vertical="center" wrapText="1"/>
    </xf>
    <xf numFmtId="0" fontId="0" fillId="10" borderId="39" xfId="0" applyFill="1" applyBorder="1" applyAlignment="1">
      <alignment horizontal="center" vertical="center" wrapText="1"/>
    </xf>
    <xf numFmtId="0" fontId="0" fillId="23" borderId="33" xfId="0" applyFill="1" applyBorder="1" applyAlignment="1">
      <alignment horizontal="center" vertical="center" wrapText="1"/>
    </xf>
    <xf numFmtId="0" fontId="1" fillId="20" borderId="33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22" borderId="3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16" borderId="34" xfId="0" applyFill="1" applyBorder="1" applyAlignment="1">
      <alignment horizontal="center" vertical="center" wrapText="1"/>
    </xf>
    <xf numFmtId="0" fontId="1" fillId="28" borderId="39" xfId="0" applyFont="1" applyFill="1" applyBorder="1" applyAlignment="1">
      <alignment horizontal="center" vertical="center" wrapText="1"/>
    </xf>
    <xf numFmtId="0" fontId="0" fillId="21" borderId="34" xfId="0" applyFill="1" applyBorder="1" applyAlignment="1">
      <alignment horizontal="center" vertical="center" wrapText="1"/>
    </xf>
    <xf numFmtId="0" fontId="1" fillId="26" borderId="39" xfId="0" applyFont="1" applyFill="1" applyBorder="1" applyAlignment="1">
      <alignment horizontal="center" vertical="center" wrapText="1"/>
    </xf>
    <xf numFmtId="0" fontId="1" fillId="25" borderId="34" xfId="0" applyFont="1" applyFill="1" applyBorder="1" applyAlignment="1">
      <alignment horizontal="center" vertical="center" wrapText="1"/>
    </xf>
    <xf numFmtId="0" fontId="0" fillId="32" borderId="34" xfId="0" applyFill="1" applyBorder="1" applyAlignment="1">
      <alignment horizontal="center" vertical="center" wrapText="1"/>
    </xf>
    <xf numFmtId="0" fontId="0" fillId="21" borderId="39" xfId="0" applyFill="1" applyBorder="1" applyAlignment="1">
      <alignment horizontal="center" vertical="center" wrapText="1"/>
    </xf>
    <xf numFmtId="0" fontId="0" fillId="30" borderId="39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0" fillId="31" borderId="33" xfId="0" applyFill="1" applyBorder="1" applyAlignment="1">
      <alignment horizontal="center" vertical="center" wrapText="1"/>
    </xf>
    <xf numFmtId="0" fontId="0" fillId="23" borderId="27" xfId="0" applyFill="1" applyBorder="1" applyAlignment="1">
      <alignment horizontal="center" vertical="center" wrapText="1"/>
    </xf>
    <xf numFmtId="0" fontId="1" fillId="20" borderId="25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22" borderId="17" xfId="0" applyFont="1" applyFill="1" applyBorder="1" applyAlignment="1">
      <alignment horizontal="center" vertical="center" wrapText="1"/>
    </xf>
    <xf numFmtId="0" fontId="0" fillId="16" borderId="24" xfId="0" applyFill="1" applyBorder="1" applyAlignment="1">
      <alignment horizontal="center" vertical="center" wrapText="1"/>
    </xf>
    <xf numFmtId="0" fontId="1" fillId="22" borderId="39" xfId="0" quotePrefix="1" applyFont="1" applyFill="1" applyBorder="1" applyAlignment="1">
      <alignment horizontal="center" vertical="center" wrapText="1"/>
    </xf>
    <xf numFmtId="0" fontId="1" fillId="22" borderId="29" xfId="0" quotePrefix="1" applyFont="1" applyFill="1" applyBorder="1" applyAlignment="1">
      <alignment horizontal="center" vertical="center" wrapText="1"/>
    </xf>
    <xf numFmtId="0" fontId="1" fillId="26" borderId="34" xfId="0" applyFont="1" applyFill="1" applyBorder="1" applyAlignment="1">
      <alignment horizontal="center" vertical="center" wrapText="1"/>
    </xf>
    <xf numFmtId="0" fontId="0" fillId="30" borderId="34" xfId="0" applyFill="1" applyBorder="1" applyAlignment="1">
      <alignment horizontal="center" vertical="center" wrapText="1"/>
    </xf>
    <xf numFmtId="0" fontId="1" fillId="14" borderId="39" xfId="0" applyFont="1" applyFill="1" applyBorder="1" applyAlignment="1">
      <alignment horizontal="center" vertical="center" wrapText="1"/>
    </xf>
    <xf numFmtId="0" fontId="1" fillId="29" borderId="34" xfId="0" applyFont="1" applyFill="1" applyBorder="1" applyAlignment="1">
      <alignment horizontal="center" vertical="center" wrapText="1"/>
    </xf>
    <xf numFmtId="0" fontId="0" fillId="33" borderId="34" xfId="0" applyFill="1" applyBorder="1" applyAlignment="1">
      <alignment horizontal="center" vertical="center" wrapText="1"/>
    </xf>
    <xf numFmtId="0" fontId="0" fillId="15" borderId="39" xfId="0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1" fillId="28" borderId="28" xfId="0" applyFont="1" applyFill="1" applyBorder="1" applyAlignment="1">
      <alignment horizontal="center" vertical="center" wrapText="1"/>
    </xf>
    <xf numFmtId="0" fontId="0" fillId="10" borderId="31" xfId="0" applyFill="1" applyBorder="1" applyAlignment="1">
      <alignment horizontal="center" vertical="center" wrapText="1"/>
    </xf>
    <xf numFmtId="0" fontId="0" fillId="31" borderId="31" xfId="0" applyFill="1" applyBorder="1" applyAlignment="1">
      <alignment horizontal="center" vertical="center" wrapText="1"/>
    </xf>
    <xf numFmtId="0" fontId="1" fillId="22" borderId="28" xfId="0" quotePrefix="1" applyFont="1" applyFill="1" applyBorder="1" applyAlignment="1">
      <alignment horizontal="center" vertical="center" wrapText="1"/>
    </xf>
    <xf numFmtId="0" fontId="0" fillId="21" borderId="31" xfId="0" applyFill="1" applyBorder="1" applyAlignment="1">
      <alignment horizontal="center" vertical="center" wrapText="1"/>
    </xf>
    <xf numFmtId="0" fontId="1" fillId="26" borderId="28" xfId="0" applyFont="1" applyFill="1" applyBorder="1" applyAlignment="1">
      <alignment horizontal="center" vertical="center" wrapText="1"/>
    </xf>
    <xf numFmtId="0" fontId="0" fillId="30" borderId="31" xfId="0" applyFill="1" applyBorder="1" applyAlignment="1">
      <alignment horizontal="center" vertical="center" wrapText="1"/>
    </xf>
    <xf numFmtId="0" fontId="1" fillId="29" borderId="29" xfId="0" applyFont="1" applyFill="1" applyBorder="1" applyAlignment="1">
      <alignment horizontal="center" vertical="center" wrapText="1"/>
    </xf>
    <xf numFmtId="0" fontId="0" fillId="33" borderId="32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/>
    <xf numFmtId="0" fontId="0" fillId="0" borderId="11" xfId="0" quotePrefix="1" applyFill="1" applyBorder="1" applyAlignment="1">
      <alignment horizontal="left" vertical="center"/>
    </xf>
    <xf numFmtId="0" fontId="0" fillId="0" borderId="9" xfId="0" applyFill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0" borderId="8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6" borderId="11" xfId="0" applyFont="1" applyFill="1" applyBorder="1"/>
    <xf numFmtId="0" fontId="0" fillId="8" borderId="11" xfId="0" applyFont="1" applyFill="1" applyBorder="1"/>
    <xf numFmtId="0" fontId="0" fillId="0" borderId="11" xfId="0" applyFont="1" applyFill="1" applyBorder="1"/>
    <xf numFmtId="0" fontId="0" fillId="0" borderId="11" xfId="0" applyFont="1" applyBorder="1"/>
    <xf numFmtId="0" fontId="0" fillId="0" borderId="15" xfId="0" applyBorder="1"/>
    <xf numFmtId="0" fontId="0" fillId="0" borderId="8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4" fillId="5" borderId="14" xfId="0" applyFont="1" applyFill="1" applyBorder="1"/>
    <xf numFmtId="0" fontId="4" fillId="7" borderId="14" xfId="0" applyFont="1" applyFill="1" applyBorder="1"/>
    <xf numFmtId="0" fontId="4" fillId="22" borderId="14" xfId="0" applyFont="1" applyFill="1" applyBorder="1"/>
    <xf numFmtId="0" fontId="4" fillId="25" borderId="14" xfId="0" applyFont="1" applyFill="1" applyBorder="1"/>
    <xf numFmtId="0" fontId="4" fillId="8" borderId="15" xfId="0" quotePrefix="1" applyFont="1" applyFill="1" applyBorder="1" applyAlignment="1">
      <alignment horizontal="left"/>
    </xf>
    <xf numFmtId="165" fontId="0" fillId="0" borderId="1" xfId="1" applyNumberFormat="1" applyFont="1" applyBorder="1"/>
    <xf numFmtId="0" fontId="0" fillId="5" borderId="11" xfId="0" applyFill="1" applyBorder="1"/>
    <xf numFmtId="0" fontId="0" fillId="20" borderId="11" xfId="0" applyFill="1" applyBorder="1"/>
    <xf numFmtId="0" fontId="0" fillId="25" borderId="11" xfId="0" applyFill="1" applyBorder="1"/>
    <xf numFmtId="0" fontId="0" fillId="4" borderId="11" xfId="0" applyFill="1" applyBorder="1"/>
    <xf numFmtId="0" fontId="0" fillId="26" borderId="11" xfId="0" applyFill="1" applyBorder="1"/>
    <xf numFmtId="0" fontId="0" fillId="4" borderId="13" xfId="0" quotePrefix="1" applyFill="1" applyBorder="1" applyAlignment="1">
      <alignment horizontal="left"/>
    </xf>
    <xf numFmtId="165" fontId="0" fillId="0" borderId="14" xfId="1" applyNumberFormat="1" applyFont="1" applyBorder="1"/>
    <xf numFmtId="0" fontId="0" fillId="5" borderId="20" xfId="0" applyFill="1" applyBorder="1"/>
    <xf numFmtId="165" fontId="0" fillId="0" borderId="5" xfId="1" applyNumberFormat="1" applyFont="1" applyBorder="1"/>
    <xf numFmtId="0" fontId="0" fillId="0" borderId="21" xfId="0" applyBorder="1"/>
    <xf numFmtId="0" fontId="4" fillId="21" borderId="43" xfId="0" applyFont="1" applyFill="1" applyBorder="1" applyAlignment="1">
      <alignment horizontal="center"/>
    </xf>
    <xf numFmtId="0" fontId="4" fillId="21" borderId="44" xfId="0" applyFont="1" applyFill="1" applyBorder="1" applyAlignment="1">
      <alignment horizontal="center"/>
    </xf>
    <xf numFmtId="0" fontId="4" fillId="21" borderId="45" xfId="0" applyFont="1" applyFill="1" applyBorder="1" applyAlignment="1">
      <alignment horizontal="center"/>
    </xf>
    <xf numFmtId="0" fontId="0" fillId="0" borderId="8" xfId="0" applyFill="1" applyBorder="1" applyAlignment="1">
      <alignment horizontal="left" vertical="center"/>
    </xf>
    <xf numFmtId="0" fontId="0" fillId="0" borderId="10" xfId="0" applyFill="1" applyBorder="1"/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/>
    <xf numFmtId="0" fontId="4" fillId="0" borderId="15" xfId="0" applyFont="1" applyFill="1" applyBorder="1"/>
    <xf numFmtId="0" fontId="4" fillId="20" borderId="14" xfId="0" quotePrefix="1" applyFont="1" applyFill="1" applyBorder="1" applyAlignment="1">
      <alignment horizontal="left"/>
    </xf>
    <xf numFmtId="0" fontId="0" fillId="0" borderId="46" xfId="0" applyBorder="1" applyAlignment="1">
      <alignment horizontal="center" vertical="center" wrapText="1"/>
    </xf>
    <xf numFmtId="0" fontId="4" fillId="20" borderId="13" xfId="0" quotePrefix="1" applyFont="1" applyFill="1" applyBorder="1" applyAlignment="1">
      <alignment horizontal="left"/>
    </xf>
    <xf numFmtId="0" fontId="4" fillId="5" borderId="15" xfId="0" applyFont="1" applyFill="1" applyBorder="1"/>
    <xf numFmtId="0" fontId="4" fillId="0" borderId="13" xfId="0" applyFont="1" applyFill="1" applyBorder="1"/>
    <xf numFmtId="0" fontId="4" fillId="20" borderId="43" xfId="0" quotePrefix="1" applyFont="1" applyFill="1" applyBorder="1" applyAlignment="1">
      <alignment horizontal="left"/>
    </xf>
    <xf numFmtId="0" fontId="4" fillId="5" borderId="44" xfId="0" applyFont="1" applyFill="1" applyBorder="1"/>
    <xf numFmtId="0" fontId="4" fillId="7" borderId="44" xfId="0" applyFont="1" applyFill="1" applyBorder="1"/>
    <xf numFmtId="0" fontId="4" fillId="4" borderId="44" xfId="0" applyFont="1" applyFill="1" applyBorder="1"/>
    <xf numFmtId="0" fontId="4" fillId="22" borderId="44" xfId="0" applyFont="1" applyFill="1" applyBorder="1"/>
    <xf numFmtId="0" fontId="4" fillId="25" borderId="45" xfId="0" applyFont="1" applyFill="1" applyBorder="1"/>
    <xf numFmtId="0" fontId="4" fillId="0" borderId="0" xfId="0" applyFont="1" applyBorder="1"/>
    <xf numFmtId="0" fontId="4" fillId="8" borderId="0" xfId="0" quotePrefix="1" applyFont="1" applyFill="1" applyBorder="1" applyAlignment="1">
      <alignment horizontal="left"/>
    </xf>
    <xf numFmtId="0" fontId="4" fillId="0" borderId="0" xfId="0" applyFont="1" applyFill="1" applyBorder="1"/>
    <xf numFmtId="0" fontId="4" fillId="9" borderId="44" xfId="0" applyFont="1" applyFill="1" applyBorder="1"/>
    <xf numFmtId="0" fontId="4" fillId="14" borderId="45" xfId="0" applyFont="1" applyFill="1" applyBorder="1"/>
    <xf numFmtId="0" fontId="1" fillId="0" borderId="0" xfId="0" applyFont="1" applyFill="1" applyBorder="1" applyAlignment="1">
      <alignment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 wrapText="1"/>
    </xf>
    <xf numFmtId="166" fontId="0" fillId="0" borderId="14" xfId="0" applyNumberFormat="1" applyBorder="1" applyAlignment="1">
      <alignment horizontal="center" vertical="center" wrapText="1"/>
    </xf>
    <xf numFmtId="166" fontId="0" fillId="0" borderId="5" xfId="0" applyNumberFormat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 wrapText="1"/>
    </xf>
    <xf numFmtId="166" fontId="0" fillId="0" borderId="14" xfId="0" applyNumberFormat="1" applyFill="1" applyBorder="1" applyAlignment="1">
      <alignment horizontal="center" vertical="center" wrapText="1"/>
    </xf>
    <xf numFmtId="166" fontId="0" fillId="0" borderId="4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166" fontId="0" fillId="0" borderId="9" xfId="0" applyNumberFormat="1" applyFill="1" applyBorder="1" applyAlignment="1">
      <alignment horizontal="center" vertical="center" wrapText="1"/>
    </xf>
    <xf numFmtId="166" fontId="0" fillId="0" borderId="5" xfId="0" applyNumberFormat="1" applyFill="1" applyBorder="1" applyAlignment="1">
      <alignment horizontal="center" vertical="center" wrapText="1"/>
    </xf>
    <xf numFmtId="166" fontId="0" fillId="8" borderId="1" xfId="0" applyNumberFormat="1" applyFill="1" applyBorder="1" applyAlignment="1">
      <alignment horizontal="center" vertical="center" wrapText="1"/>
    </xf>
    <xf numFmtId="166" fontId="0" fillId="0" borderId="9" xfId="0" applyNumberFormat="1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166" fontId="0" fillId="0" borderId="14" xfId="0" applyNumberFormat="1" applyFont="1" applyBorder="1" applyAlignment="1">
      <alignment horizontal="center" vertical="center" wrapText="1"/>
    </xf>
    <xf numFmtId="166" fontId="0" fillId="0" borderId="5" xfId="0" applyNumberFormat="1" applyFont="1" applyBorder="1" applyAlignment="1">
      <alignment horizontal="center" vertical="center" wrapText="1"/>
    </xf>
    <xf numFmtId="166" fontId="0" fillId="0" borderId="9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1" xfId="0" applyBorder="1"/>
    <xf numFmtId="166" fontId="0" fillId="0" borderId="1" xfId="0" applyNumberFormat="1" applyFont="1" applyBorder="1" applyAlignment="1">
      <alignment horizontal="right" vertical="center" wrapText="1"/>
    </xf>
    <xf numFmtId="167" fontId="0" fillId="0" borderId="1" xfId="0" applyNumberFormat="1" applyFont="1" applyBorder="1"/>
    <xf numFmtId="166" fontId="0" fillId="8" borderId="1" xfId="0" applyNumberFormat="1" applyFont="1" applyFill="1" applyBorder="1" applyAlignment="1">
      <alignment horizontal="center" vertical="center" wrapText="1"/>
    </xf>
    <xf numFmtId="44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6" borderId="1" xfId="0" applyFont="1" applyFill="1" applyBorder="1" applyAlignment="1">
      <alignment horizontal="center" vertical="center"/>
    </xf>
    <xf numFmtId="0" fontId="1" fillId="22" borderId="1" xfId="0" quotePrefix="1" applyFont="1" applyFill="1" applyBorder="1" applyAlignment="1">
      <alignment horizontal="center" vertical="center"/>
    </xf>
    <xf numFmtId="0" fontId="1" fillId="29" borderId="1" xfId="0" applyFont="1" applyFill="1" applyBorder="1" applyAlignment="1">
      <alignment horizontal="center" vertical="center"/>
    </xf>
    <xf numFmtId="0" fontId="1" fillId="24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4" xfId="0" quotePrefix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166" fontId="0" fillId="0" borderId="16" xfId="0" applyNumberFormat="1" applyFont="1" applyBorder="1" applyAlignment="1">
      <alignment horizontal="center" vertical="center" wrapText="1"/>
    </xf>
    <xf numFmtId="44" fontId="0" fillId="0" borderId="0" xfId="2" applyFont="1" applyAlignment="1">
      <alignment horizontal="center" vertical="center" wrapText="1"/>
    </xf>
    <xf numFmtId="168" fontId="0" fillId="0" borderId="0" xfId="2" applyNumberFormat="1" applyFont="1" applyAlignment="1">
      <alignment horizontal="center" vertical="center" wrapText="1"/>
    </xf>
    <xf numFmtId="0" fontId="1" fillId="28" borderId="1" xfId="0" quotePrefix="1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44" fontId="0" fillId="0" borderId="0" xfId="2" applyFont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 wrapText="1"/>
    </xf>
    <xf numFmtId="0" fontId="1" fillId="28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31" borderId="1" xfId="0" applyFill="1" applyBorder="1" applyAlignment="1">
      <alignment horizontal="center" vertical="center" wrapText="1"/>
    </xf>
    <xf numFmtId="0" fontId="1" fillId="22" borderId="1" xfId="0" quotePrefix="1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wrapText="1"/>
    </xf>
    <xf numFmtId="0" fontId="1" fillId="26" borderId="1" xfId="0" applyFont="1" applyFill="1" applyBorder="1" applyAlignment="1">
      <alignment horizontal="center" vertical="center" wrapText="1"/>
    </xf>
    <xf numFmtId="0" fontId="0" fillId="30" borderId="1" xfId="0" applyFill="1" applyBorder="1" applyAlignment="1">
      <alignment horizontal="center" vertical="center" wrapText="1"/>
    </xf>
    <xf numFmtId="0" fontId="4" fillId="29" borderId="1" xfId="0" quotePrefix="1" applyFont="1" applyFill="1" applyBorder="1" applyAlignment="1">
      <alignment horizontal="center" vertical="center" wrapText="1"/>
    </xf>
    <xf numFmtId="0" fontId="0" fillId="0" borderId="35" xfId="0" applyFill="1" applyBorder="1"/>
    <xf numFmtId="0" fontId="0" fillId="0" borderId="2" xfId="0" applyFill="1" applyBorder="1"/>
    <xf numFmtId="0" fontId="4" fillId="0" borderId="36" xfId="0" applyFont="1" applyFill="1" applyBorder="1"/>
    <xf numFmtId="0" fontId="0" fillId="0" borderId="35" xfId="0" applyBorder="1"/>
    <xf numFmtId="0" fontId="0" fillId="0" borderId="2" xfId="0" applyBorder="1"/>
    <xf numFmtId="0" fontId="4" fillId="0" borderId="36" xfId="0" applyFont="1" applyBorder="1"/>
    <xf numFmtId="0" fontId="0" fillId="0" borderId="36" xfId="0" applyBorder="1"/>
    <xf numFmtId="0" fontId="4" fillId="19" borderId="14" xfId="0" applyFont="1" applyFill="1" applyBorder="1"/>
    <xf numFmtId="0" fontId="4" fillId="10" borderId="36" xfId="0" applyFont="1" applyFill="1" applyBorder="1"/>
    <xf numFmtId="0" fontId="4" fillId="9" borderId="14" xfId="0" quotePrefix="1" applyFont="1" applyFill="1" applyBorder="1" applyAlignment="1">
      <alignment horizontal="left" wrapText="1"/>
    </xf>
    <xf numFmtId="0" fontId="0" fillId="3" borderId="1" xfId="0" applyFill="1" applyBorder="1" applyAlignment="1">
      <alignment horizontal="center" vertical="center" wrapText="1"/>
    </xf>
    <xf numFmtId="0" fontId="4" fillId="17" borderId="36" xfId="0" applyFont="1" applyFill="1" applyBorder="1"/>
    <xf numFmtId="0" fontId="4" fillId="18" borderId="36" xfId="0" applyFont="1" applyFill="1" applyBorder="1"/>
    <xf numFmtId="0" fontId="4" fillId="28" borderId="14" xfId="0" applyFont="1" applyFill="1" applyBorder="1"/>
    <xf numFmtId="0" fontId="3" fillId="28" borderId="1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4" fillId="13" borderId="36" xfId="0" applyFont="1" applyFill="1" applyBorder="1"/>
    <xf numFmtId="0" fontId="4" fillId="11" borderId="36" xfId="0" applyFont="1" applyFill="1" applyBorder="1"/>
    <xf numFmtId="0" fontId="3" fillId="0" borderId="41" xfId="0" applyFont="1" applyBorder="1" applyAlignment="1"/>
    <xf numFmtId="0" fontId="0" fillId="0" borderId="7" xfId="0" applyBorder="1" applyAlignment="1"/>
    <xf numFmtId="0" fontId="0" fillId="0" borderId="30" xfId="0" applyBorder="1" applyAlignment="1"/>
    <xf numFmtId="0" fontId="4" fillId="10" borderId="36" xfId="0" applyFont="1" applyFill="1" applyBorder="1" applyAlignment="1">
      <alignment horizontal="center"/>
    </xf>
    <xf numFmtId="0" fontId="4" fillId="18" borderId="36" xfId="0" applyFont="1" applyFill="1" applyBorder="1" applyAlignment="1">
      <alignment horizontal="center"/>
    </xf>
    <xf numFmtId="0" fontId="4" fillId="11" borderId="36" xfId="0" applyFont="1" applyFill="1" applyBorder="1" applyAlignment="1">
      <alignment horizontal="center"/>
    </xf>
    <xf numFmtId="0" fontId="4" fillId="13" borderId="36" xfId="0" applyFont="1" applyFill="1" applyBorder="1" applyAlignment="1">
      <alignment horizontal="center"/>
    </xf>
    <xf numFmtId="0" fontId="4" fillId="17" borderId="36" xfId="0" applyFont="1" applyFill="1" applyBorder="1" applyAlignment="1">
      <alignment horizontal="center"/>
    </xf>
    <xf numFmtId="0" fontId="4" fillId="20" borderId="54" xfId="0" quotePrefix="1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4" fillId="7" borderId="36" xfId="0" applyFont="1" applyFill="1" applyBorder="1" applyAlignment="1">
      <alignment horizontal="center"/>
    </xf>
    <xf numFmtId="0" fontId="4" fillId="19" borderId="36" xfId="0" applyFont="1" applyFill="1" applyBorder="1" applyAlignment="1">
      <alignment horizontal="center"/>
    </xf>
    <xf numFmtId="0" fontId="4" fillId="22" borderId="36" xfId="0" applyFont="1" applyFill="1" applyBorder="1" applyAlignment="1">
      <alignment horizontal="center"/>
    </xf>
    <xf numFmtId="0" fontId="4" fillId="9" borderId="36" xfId="0" quotePrefix="1" applyFont="1" applyFill="1" applyBorder="1" applyAlignment="1">
      <alignment horizontal="center" wrapText="1"/>
    </xf>
    <xf numFmtId="0" fontId="4" fillId="25" borderId="36" xfId="0" applyFont="1" applyFill="1" applyBorder="1" applyAlignment="1">
      <alignment horizontal="center"/>
    </xf>
    <xf numFmtId="0" fontId="4" fillId="28" borderId="36" xfId="0" applyFont="1" applyFill="1" applyBorder="1" applyAlignment="1">
      <alignment horizontal="center"/>
    </xf>
    <xf numFmtId="0" fontId="4" fillId="8" borderId="36" xfId="0" quotePrefix="1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8" fontId="0" fillId="0" borderId="0" xfId="0" applyNumberFormat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0" fillId="23" borderId="5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0" borderId="5" xfId="0" quotePrefix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6" fontId="0" fillId="0" borderId="0" xfId="0" applyNumberFormat="1" applyAlignment="1">
      <alignment horizontal="right" vertical="center" wrapText="1"/>
    </xf>
    <xf numFmtId="44" fontId="0" fillId="0" borderId="0" xfId="2" applyFont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4" xfId="0" applyBorder="1"/>
    <xf numFmtId="0" fontId="0" fillId="0" borderId="4" xfId="0" applyFill="1" applyBorder="1" applyAlignment="1">
      <alignment horizontal="center"/>
    </xf>
    <xf numFmtId="166" fontId="0" fillId="0" borderId="4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166" fontId="0" fillId="8" borderId="14" xfId="0" applyNumberForma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166" fontId="0" fillId="8" borderId="4" xfId="0" applyNumberFormat="1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166" fontId="0" fillId="8" borderId="9" xfId="0" applyNumberForma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166" fontId="0" fillId="8" borderId="16" xfId="0" applyNumberFormat="1" applyFill="1" applyBorder="1" applyAlignment="1">
      <alignment horizontal="center" vertical="center" wrapText="1"/>
    </xf>
    <xf numFmtId="0" fontId="0" fillId="8" borderId="61" xfId="0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6" fontId="0" fillId="0" borderId="44" xfId="0" applyNumberForma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166" fontId="0" fillId="0" borderId="46" xfId="0" applyNumberForma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166" fontId="0" fillId="0" borderId="12" xfId="0" applyNumberFormat="1" applyBorder="1" applyAlignment="1">
      <alignment horizontal="center" vertical="center" wrapText="1"/>
    </xf>
    <xf numFmtId="166" fontId="0" fillId="0" borderId="15" xfId="0" applyNumberFormat="1" applyBorder="1" applyAlignment="1">
      <alignment horizontal="center" vertical="center" wrapText="1"/>
    </xf>
    <xf numFmtId="166" fontId="0" fillId="0" borderId="21" xfId="0" applyNumberForma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22" borderId="24" xfId="0" applyFill="1" applyBorder="1" applyAlignment="1">
      <alignment horizontal="center" vertical="center" wrapText="1"/>
    </xf>
    <xf numFmtId="0" fontId="0" fillId="20" borderId="66" xfId="0" applyFill="1" applyBorder="1" applyAlignment="1">
      <alignment horizontal="center" vertical="center" wrapText="1"/>
    </xf>
    <xf numFmtId="0" fontId="0" fillId="19" borderId="57" xfId="0" applyFill="1" applyBorder="1" applyAlignment="1">
      <alignment horizontal="center" vertical="center" wrapText="1"/>
    </xf>
    <xf numFmtId="0" fontId="0" fillId="26" borderId="57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0" fillId="22" borderId="19" xfId="0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  <xf numFmtId="0" fontId="0" fillId="22" borderId="56" xfId="0" applyFill="1" applyBorder="1" applyAlignment="1">
      <alignment horizontal="center" vertical="center" wrapText="1"/>
    </xf>
    <xf numFmtId="0" fontId="0" fillId="20" borderId="57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10" borderId="58" xfId="0" applyFill="1" applyBorder="1" applyAlignment="1">
      <alignment horizontal="center" vertical="center" wrapText="1"/>
    </xf>
    <xf numFmtId="0" fontId="0" fillId="22" borderId="33" xfId="0" applyFill="1" applyBorder="1" applyAlignment="1">
      <alignment horizontal="center" vertical="center" wrapText="1"/>
    </xf>
    <xf numFmtId="0" fontId="0" fillId="20" borderId="56" xfId="0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0" fontId="0" fillId="30" borderId="0" xfId="0" applyFill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166" fontId="0" fillId="0" borderId="55" xfId="0" applyNumberForma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10" borderId="57" xfId="0" applyFill="1" applyBorder="1" applyAlignment="1">
      <alignment horizontal="center" vertical="center" wrapText="1"/>
    </xf>
    <xf numFmtId="0" fontId="0" fillId="35" borderId="58" xfId="0" applyFill="1" applyBorder="1" applyAlignment="1">
      <alignment horizontal="center" vertical="center" wrapText="1"/>
    </xf>
    <xf numFmtId="166" fontId="0" fillId="0" borderId="23" xfId="0" applyNumberFormat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  <xf numFmtId="0" fontId="0" fillId="29" borderId="58" xfId="0" applyFill="1" applyBorder="1" applyAlignment="1">
      <alignment horizontal="center" vertical="center" wrapText="1"/>
    </xf>
    <xf numFmtId="0" fontId="0" fillId="10" borderId="59" xfId="0" applyFill="1" applyBorder="1" applyAlignment="1">
      <alignment horizontal="center" vertical="center" wrapText="1"/>
    </xf>
    <xf numFmtId="0" fontId="0" fillId="29" borderId="24" xfId="0" applyFill="1" applyBorder="1" applyAlignment="1">
      <alignment horizontal="center" vertical="center" wrapText="1"/>
    </xf>
    <xf numFmtId="0" fontId="0" fillId="29" borderId="59" xfId="0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34" borderId="24" xfId="0" applyFill="1" applyBorder="1" applyAlignment="1">
      <alignment horizontal="center" vertical="center" wrapText="1"/>
    </xf>
    <xf numFmtId="0" fontId="0" fillId="35" borderId="59" xfId="0" applyFill="1" applyBorder="1" applyAlignment="1">
      <alignment horizontal="center" vertical="center" wrapText="1"/>
    </xf>
    <xf numFmtId="0" fontId="0" fillId="34" borderId="58" xfId="0" applyFill="1" applyBorder="1" applyAlignment="1">
      <alignment horizontal="center" vertical="center" wrapText="1"/>
    </xf>
    <xf numFmtId="0" fontId="0" fillId="29" borderId="33" xfId="0" applyFill="1" applyBorder="1" applyAlignment="1">
      <alignment horizontal="center" vertical="center" wrapText="1"/>
    </xf>
    <xf numFmtId="0" fontId="0" fillId="20" borderId="39" xfId="0" applyFill="1" applyBorder="1" applyAlignment="1">
      <alignment horizontal="center" vertical="center" wrapText="1"/>
    </xf>
    <xf numFmtId="166" fontId="0" fillId="0" borderId="61" xfId="0" applyNumberFormat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34" borderId="67" xfId="0" applyFill="1" applyBorder="1" applyAlignment="1">
      <alignment horizontal="center" vertical="center" wrapText="1"/>
    </xf>
    <xf numFmtId="166" fontId="0" fillId="0" borderId="50" xfId="0" applyNumberFormat="1" applyBorder="1" applyAlignment="1">
      <alignment horizontal="center" vertical="center" wrapText="1"/>
    </xf>
    <xf numFmtId="166" fontId="0" fillId="0" borderId="62" xfId="0" applyNumberFormat="1" applyBorder="1" applyAlignment="1">
      <alignment horizontal="center" vertical="center" wrapText="1"/>
    </xf>
    <xf numFmtId="0" fontId="0" fillId="34" borderId="34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166" fontId="0" fillId="8" borderId="5" xfId="0" applyNumberFormat="1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0" fillId="8" borderId="46" xfId="0" applyFill="1" applyBorder="1" applyAlignment="1">
      <alignment horizontal="center" vertical="center" wrapText="1"/>
    </xf>
    <xf numFmtId="166" fontId="0" fillId="8" borderId="46" xfId="0" applyNumberFormat="1" applyFill="1" applyBorder="1" applyAlignment="1">
      <alignment horizontal="center" vertical="center" wrapText="1"/>
    </xf>
    <xf numFmtId="0" fontId="0" fillId="8" borderId="62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8" borderId="44" xfId="0" applyFill="1" applyBorder="1" applyAlignment="1">
      <alignment horizontal="center" vertical="center" wrapText="1"/>
    </xf>
    <xf numFmtId="166" fontId="0" fillId="8" borderId="44" xfId="0" applyNumberFormat="1" applyFill="1" applyBorder="1" applyAlignment="1">
      <alignment horizontal="center" vertical="center" wrapText="1"/>
    </xf>
    <xf numFmtId="0" fontId="0" fillId="8" borderId="45" xfId="0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6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8" fontId="0" fillId="0" borderId="1" xfId="2" applyNumberFormat="1" applyFont="1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8" fontId="0" fillId="0" borderId="9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6" fontId="0" fillId="0" borderId="14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0" fontId="0" fillId="0" borderId="66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3" fontId="0" fillId="0" borderId="0" xfId="0" applyNumberFormat="1" applyBorder="1" applyAlignment="1">
      <alignment horizontal="center" vertical="center"/>
    </xf>
    <xf numFmtId="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8" fontId="0" fillId="0" borderId="46" xfId="0" applyNumberFormat="1" applyBorder="1" applyAlignment="1">
      <alignment horizontal="center" vertical="center"/>
    </xf>
    <xf numFmtId="8" fontId="0" fillId="0" borderId="62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8" xfId="0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34" xfId="0" applyBorder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31" xfId="0" quotePrefix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8" borderId="1" xfId="0" quotePrefix="1" applyFont="1" applyFill="1" applyBorder="1" applyAlignment="1">
      <alignment horizontal="right" vertical="center" wrapText="1"/>
    </xf>
    <xf numFmtId="0" fontId="9" fillId="8" borderId="1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1" fillId="2" borderId="4" xfId="0" applyNumberFormat="1" applyFont="1" applyFill="1" applyBorder="1" applyAlignment="1">
      <alignment horizontal="center" vertical="center" wrapText="1"/>
    </xf>
    <xf numFmtId="166" fontId="1" fillId="2" borderId="1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42" xfId="0" applyFont="1" applyFill="1" applyBorder="1" applyAlignment="1">
      <alignment horizontal="center" wrapText="1"/>
    </xf>
    <xf numFmtId="164" fontId="0" fillId="0" borderId="25" xfId="0" applyNumberFormat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 vertical="center" wrapText="1"/>
    </xf>
    <xf numFmtId="0" fontId="10" fillId="0" borderId="25" xfId="0" quotePrefix="1" applyFont="1" applyBorder="1" applyAlignment="1">
      <alignment horizontal="right" vertical="center" wrapText="1"/>
    </xf>
    <xf numFmtId="0" fontId="10" fillId="0" borderId="26" xfId="0" quotePrefix="1" applyFont="1" applyBorder="1" applyAlignment="1">
      <alignment horizontal="right" vertical="center" wrapText="1"/>
    </xf>
    <xf numFmtId="0" fontId="10" fillId="0" borderId="27" xfId="0" quotePrefix="1" applyFont="1" applyBorder="1" applyAlignment="1">
      <alignment horizontal="right" vertical="center" wrapText="1"/>
    </xf>
    <xf numFmtId="0" fontId="10" fillId="0" borderId="28" xfId="0" quotePrefix="1" applyFont="1" applyBorder="1" applyAlignment="1">
      <alignment horizontal="right" vertical="center" wrapText="1"/>
    </xf>
    <xf numFmtId="0" fontId="10" fillId="0" borderId="0" xfId="0" quotePrefix="1" applyFont="1" applyBorder="1" applyAlignment="1">
      <alignment horizontal="right" vertical="center" wrapText="1"/>
    </xf>
    <xf numFmtId="0" fontId="10" fillId="0" borderId="31" xfId="0" quotePrefix="1" applyFont="1" applyBorder="1" applyAlignment="1">
      <alignment horizontal="right" vertical="center" wrapText="1"/>
    </xf>
    <xf numFmtId="0" fontId="10" fillId="0" borderId="29" xfId="0" quotePrefix="1" applyFont="1" applyBorder="1" applyAlignment="1">
      <alignment horizontal="right" vertical="center" wrapText="1"/>
    </xf>
    <xf numFmtId="0" fontId="10" fillId="0" borderId="30" xfId="0" quotePrefix="1" applyFont="1" applyBorder="1" applyAlignment="1">
      <alignment horizontal="right" vertical="center" wrapText="1"/>
    </xf>
    <xf numFmtId="0" fontId="10" fillId="0" borderId="32" xfId="0" quotePrefix="1" applyFont="1" applyBorder="1" applyAlignment="1">
      <alignment horizontal="right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27" borderId="17" xfId="0" applyFont="1" applyFill="1" applyBorder="1" applyAlignment="1">
      <alignment horizontal="center" vertical="center"/>
    </xf>
    <xf numFmtId="0" fontId="4" fillId="27" borderId="18" xfId="0" applyFont="1" applyFill="1" applyBorder="1" applyAlignment="1">
      <alignment horizontal="center" vertical="center"/>
    </xf>
    <xf numFmtId="0" fontId="4" fillId="27" borderId="19" xfId="0" applyFont="1" applyFill="1" applyBorder="1" applyAlignment="1">
      <alignment horizontal="center" vertical="center"/>
    </xf>
    <xf numFmtId="0" fontId="4" fillId="27" borderId="28" xfId="0" applyFont="1" applyFill="1" applyBorder="1" applyAlignment="1">
      <alignment horizontal="center"/>
    </xf>
    <xf numFmtId="0" fontId="4" fillId="27" borderId="0" xfId="0" applyFont="1" applyFill="1" applyBorder="1" applyAlignment="1">
      <alignment horizontal="center"/>
    </xf>
    <xf numFmtId="0" fontId="4" fillId="27" borderId="3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8" fontId="0" fillId="0" borderId="10" xfId="0" applyNumberFormat="1" applyBorder="1" applyAlignment="1">
      <alignment horizontal="center" vertical="center"/>
    </xf>
    <xf numFmtId="8" fontId="0" fillId="0" borderId="2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9" fontId="0" fillId="0" borderId="1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3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164" fontId="0" fillId="0" borderId="20" xfId="0" applyNumberFormat="1" applyFont="1" applyFill="1" applyBorder="1" applyAlignment="1">
      <alignment horizontal="center" vertical="center" wrapText="1"/>
    </xf>
    <xf numFmtId="0" fontId="0" fillId="0" borderId="5" xfId="0" quotePrefix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164" fontId="0" fillId="0" borderId="11" xfId="0" quotePrefix="1" applyNumberFormat="1" applyFont="1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164" fontId="0" fillId="0" borderId="22" xfId="0" applyNumberFormat="1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164" fontId="0" fillId="0" borderId="1" xfId="0" quotePrefix="1" applyNumberFormat="1" applyFill="1" applyBorder="1" applyAlignment="1">
      <alignment horizontal="center" vertical="center" wrapText="1"/>
    </xf>
    <xf numFmtId="0" fontId="1" fillId="0" borderId="9" xfId="0" quotePrefix="1" applyFont="1" applyFill="1" applyBorder="1" applyAlignment="1">
      <alignment horizontal="center" vertical="center"/>
    </xf>
    <xf numFmtId="14" fontId="0" fillId="0" borderId="16" xfId="0" applyNumberForma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14" fontId="0" fillId="0" borderId="56" xfId="0" applyNumberFormat="1" applyFill="1" applyBorder="1" applyAlignment="1">
      <alignment horizontal="center"/>
    </xf>
    <xf numFmtId="0" fontId="1" fillId="0" borderId="37" xfId="0" applyFont="1" applyFill="1" applyBorder="1" applyAlignment="1">
      <alignment horizontal="center" vertical="center"/>
    </xf>
    <xf numFmtId="14" fontId="0" fillId="0" borderId="57" xfId="0" applyNumberForma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59" xfId="0" applyNumberFormat="1" applyFill="1" applyBorder="1" applyAlignment="1">
      <alignment horizontal="center"/>
    </xf>
    <xf numFmtId="0" fontId="0" fillId="0" borderId="49" xfId="0" applyFill="1" applyBorder="1" applyAlignment="1">
      <alignment horizontal="center" vertical="center" wrapText="1"/>
    </xf>
    <xf numFmtId="14" fontId="0" fillId="0" borderId="24" xfId="0" applyNumberFormat="1" applyFill="1" applyBorder="1" applyAlignment="1">
      <alignment horizontal="center"/>
    </xf>
    <xf numFmtId="0" fontId="0" fillId="0" borderId="64" xfId="0" applyFill="1" applyBorder="1" applyAlignment="1">
      <alignment horizontal="center" vertical="center" wrapText="1"/>
    </xf>
    <xf numFmtId="14" fontId="0" fillId="0" borderId="66" xfId="0" applyNumberFormat="1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14" fontId="0" fillId="0" borderId="57" xfId="0" applyNumberFormat="1" applyFill="1" applyBorder="1" applyAlignment="1">
      <alignment horizontal="center" vertical="center" wrapText="1"/>
    </xf>
    <xf numFmtId="14" fontId="0" fillId="0" borderId="58" xfId="0" applyNumberFormat="1" applyFill="1" applyBorder="1" applyAlignment="1">
      <alignment horizontal="center" vertical="center" wrapText="1"/>
    </xf>
    <xf numFmtId="14" fontId="0" fillId="0" borderId="39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14" fontId="0" fillId="0" borderId="56" xfId="0" applyNumberForma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14" fontId="0" fillId="0" borderId="56" xfId="0" applyNumberFormat="1" applyFill="1" applyBorder="1" applyAlignment="1">
      <alignment horizontal="center" vertical="center"/>
    </xf>
    <xf numFmtId="14" fontId="0" fillId="0" borderId="58" xfId="0" applyNumberFormat="1" applyFill="1" applyBorder="1" applyAlignment="1">
      <alignment horizontal="center" vertical="center"/>
    </xf>
    <xf numFmtId="14" fontId="0" fillId="0" borderId="25" xfId="0" applyNumberForma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 wrapText="1"/>
    </xf>
    <xf numFmtId="14" fontId="0" fillId="0" borderId="29" xfId="0" applyNumberForma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14" fontId="0" fillId="0" borderId="34" xfId="0" applyNumberFormat="1" applyFill="1" applyBorder="1" applyAlignment="1">
      <alignment horizontal="center"/>
    </xf>
    <xf numFmtId="0" fontId="0" fillId="0" borderId="70" xfId="0" applyFill="1" applyBorder="1" applyAlignment="1">
      <alignment horizontal="center" vertical="center" wrapText="1"/>
    </xf>
    <xf numFmtId="14" fontId="0" fillId="0" borderId="37" xfId="0" applyNumberFormat="1" applyFill="1" applyBorder="1" applyAlignment="1">
      <alignment horizontal="center" vertical="center" wrapText="1"/>
    </xf>
    <xf numFmtId="14" fontId="0" fillId="0" borderId="33" xfId="0" applyNumberFormat="1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14" fontId="0" fillId="0" borderId="34" xfId="0" applyNumberFormat="1" applyFill="1" applyBorder="1" applyAlignment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14" fontId="0" fillId="0" borderId="33" xfId="0" applyNumberFormat="1" applyFill="1" applyBorder="1" applyAlignment="1">
      <alignment horizontal="center" vertical="center"/>
    </xf>
    <xf numFmtId="14" fontId="0" fillId="0" borderId="34" xfId="0" applyNumberFormat="1" applyFill="1" applyBorder="1" applyAlignment="1">
      <alignment horizontal="center" vertical="center"/>
    </xf>
    <xf numFmtId="14" fontId="0" fillId="0" borderId="39" xfId="0" applyNumberFormat="1" applyFill="1" applyBorder="1" applyAlignment="1">
      <alignment horizontal="center" vertical="center"/>
    </xf>
    <xf numFmtId="14" fontId="0" fillId="0" borderId="57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4" fontId="0" fillId="0" borderId="59" xfId="0" applyNumberFormat="1" applyFill="1" applyBorder="1" applyAlignment="1">
      <alignment horizontal="center" vertical="center"/>
    </xf>
    <xf numFmtId="14" fontId="0" fillId="0" borderId="24" xfId="0" applyNumberFormat="1" applyFill="1" applyBorder="1" applyAlignment="1">
      <alignment horizontal="center" vertical="center"/>
    </xf>
    <xf numFmtId="14" fontId="0" fillId="0" borderId="66" xfId="0" applyNumberForma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14" fontId="0" fillId="0" borderId="33" xfId="0" applyNumberFormat="1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14" fontId="0" fillId="0" borderId="39" xfId="0" applyNumberFormat="1" applyFill="1" applyBorder="1" applyAlignment="1">
      <alignment horizontal="center" vertical="center"/>
    </xf>
    <xf numFmtId="14" fontId="0" fillId="0" borderId="34" xfId="0" applyNumberForma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14" fontId="0" fillId="0" borderId="43" xfId="0" applyNumberForma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 wrapText="1"/>
    </xf>
    <xf numFmtId="14" fontId="0" fillId="0" borderId="52" xfId="0" applyNumberForma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 wrapText="1"/>
    </xf>
    <xf numFmtId="14" fontId="0" fillId="0" borderId="37" xfId="0" applyNumberFormat="1" applyFill="1" applyBorder="1" applyAlignment="1">
      <alignment horizontal="center" vertical="center"/>
    </xf>
    <xf numFmtId="14" fontId="0" fillId="0" borderId="49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4" fontId="0" fillId="0" borderId="68" xfId="0" applyNumberFormat="1" applyFill="1" applyBorder="1" applyAlignment="1">
      <alignment horizontal="center" vertical="center"/>
    </xf>
    <xf numFmtId="14" fontId="0" fillId="0" borderId="49" xfId="0" applyNumberFormat="1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16" xfId="0" applyNumberForma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9999"/>
      <color rgb="FFFFFFCC"/>
      <color rgb="FFFF66FF"/>
      <color rgb="FF89477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7A-4DD0-8F1B-018CC96F705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7A-4DD0-8F1B-018CC96F705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RSxAÑO!$W$12:$X$12</c:f>
              <c:strCache>
                <c:ptCount val="2"/>
                <c:pt idx="0">
                  <c:v>Madera</c:v>
                </c:pt>
                <c:pt idx="1">
                  <c:v>Metal</c:v>
                </c:pt>
              </c:strCache>
            </c:strRef>
          </c:cat>
          <c:val>
            <c:numRef>
              <c:f>RSxAÑO!$W$13:$X$13</c:f>
              <c:numCache>
                <c:formatCode>General</c:formatCode>
                <c:ptCount val="2"/>
                <c:pt idx="0">
                  <c:v>8573</c:v>
                </c:pt>
                <c:pt idx="1">
                  <c:v>9610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7A-4DD0-8F1B-018CC96F70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9313664"/>
        <c:axId val="199325568"/>
      </c:barChart>
      <c:catAx>
        <c:axId val="19931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325568"/>
        <c:crosses val="autoZero"/>
        <c:auto val="1"/>
        <c:lblAlgn val="ctr"/>
        <c:lblOffset val="100"/>
        <c:noMultiLvlLbl val="0"/>
      </c:catAx>
      <c:valAx>
        <c:axId val="199325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93136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6F5-48B4-B541-7DF827FC538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6F5-48B4-B541-7DF827FC538C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6F5-48B4-B541-7DF827FC538C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6F5-48B4-B541-7DF827FC538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6F5-48B4-B541-7DF827FC538C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6F5-48B4-B541-7DF827FC538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RSxAÑO!$Y$27:$AD$27</c:f>
              <c:strCache>
                <c:ptCount val="6"/>
                <c:pt idx="0">
                  <c:v>Madera</c:v>
                </c:pt>
                <c:pt idx="1">
                  <c:v>Metal</c:v>
                </c:pt>
                <c:pt idx="2">
                  <c:v>Plastico</c:v>
                </c:pt>
                <c:pt idx="3">
                  <c:v>Carton</c:v>
                </c:pt>
                <c:pt idx="4">
                  <c:v>Ordinarios</c:v>
                </c:pt>
                <c:pt idx="5">
                  <c:v>Aluminio</c:v>
                </c:pt>
              </c:strCache>
            </c:strRef>
          </c:cat>
          <c:val>
            <c:numRef>
              <c:f>RSxAÑO!$Y$28:$AD$28</c:f>
              <c:numCache>
                <c:formatCode>General</c:formatCode>
                <c:ptCount val="6"/>
                <c:pt idx="0">
                  <c:v>49900</c:v>
                </c:pt>
                <c:pt idx="1">
                  <c:v>41900</c:v>
                </c:pt>
                <c:pt idx="2">
                  <c:v>5</c:v>
                </c:pt>
                <c:pt idx="3">
                  <c:v>469</c:v>
                </c:pt>
                <c:pt idx="4">
                  <c:v>5152</c:v>
                </c:pt>
                <c:pt idx="5">
                  <c:v>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6F5-48B4-B541-7DF827FC5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0093696"/>
        <c:axId val="200107136"/>
      </c:barChart>
      <c:catAx>
        <c:axId val="200093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107136"/>
        <c:crosses val="autoZero"/>
        <c:auto val="1"/>
        <c:lblAlgn val="ctr"/>
        <c:lblOffset val="100"/>
        <c:noMultiLvlLbl val="0"/>
      </c:catAx>
      <c:valAx>
        <c:axId val="2001071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00936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72-446E-BE55-D3E3FDC439E3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72-446E-BE55-D3E3FDC439E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72-446E-BE55-D3E3FDC439E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72-446E-BE55-D3E3FDC439E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72-446E-BE55-D3E3FDC439E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572-446E-BE55-D3E3FDC439E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572-446E-BE55-D3E3FDC439E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RSxAÑO!$Y$41:$AE$41</c:f>
              <c:strCache>
                <c:ptCount val="7"/>
                <c:pt idx="0">
                  <c:v>Madera</c:v>
                </c:pt>
                <c:pt idx="1">
                  <c:v>Metal</c:v>
                </c:pt>
                <c:pt idx="2">
                  <c:v>Plastico</c:v>
                </c:pt>
                <c:pt idx="3">
                  <c:v>Carton</c:v>
                </c:pt>
                <c:pt idx="4">
                  <c:v>Ordinarios</c:v>
                </c:pt>
                <c:pt idx="5">
                  <c:v>Peligrosos</c:v>
                </c:pt>
                <c:pt idx="6">
                  <c:v>Iluminarias</c:v>
                </c:pt>
              </c:strCache>
            </c:strRef>
          </c:cat>
          <c:val>
            <c:numRef>
              <c:f>RSxAÑO!$Y$42:$AE$42</c:f>
              <c:numCache>
                <c:formatCode>General</c:formatCode>
                <c:ptCount val="7"/>
                <c:pt idx="0">
                  <c:v>109280</c:v>
                </c:pt>
                <c:pt idx="1">
                  <c:v>65582</c:v>
                </c:pt>
                <c:pt idx="2">
                  <c:v>103</c:v>
                </c:pt>
                <c:pt idx="3">
                  <c:v>658</c:v>
                </c:pt>
                <c:pt idx="4">
                  <c:v>916</c:v>
                </c:pt>
                <c:pt idx="5">
                  <c:v>658</c:v>
                </c:pt>
                <c:pt idx="6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572-446E-BE55-D3E3FDC439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0126464"/>
        <c:axId val="200136192"/>
      </c:barChart>
      <c:catAx>
        <c:axId val="200126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136192"/>
        <c:crosses val="autoZero"/>
        <c:auto val="1"/>
        <c:lblAlgn val="ctr"/>
        <c:lblOffset val="100"/>
        <c:noMultiLvlLbl val="0"/>
      </c:catAx>
      <c:valAx>
        <c:axId val="200136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01264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2018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412814629542879E-2"/>
          <c:y val="0.39922917378394179"/>
          <c:w val="0.93888888888888888"/>
          <c:h val="0.28501475891181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RSxAÑO!$A$50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0C0-4487-9A67-EB9DA543913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0C0-4487-9A67-EB9DA543913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0C0-4487-9A67-EB9DA543913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0C0-4487-9A67-EB9DA543913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0C0-4487-9A67-EB9DA543913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RSxAÑO!$B$16:$P$16</c:f>
              <c:strCache>
                <c:ptCount val="15"/>
                <c:pt idx="0">
                  <c:v>Madera</c:v>
                </c:pt>
                <c:pt idx="1">
                  <c:v>Metal</c:v>
                </c:pt>
                <c:pt idx="2">
                  <c:v>Plastico</c:v>
                </c:pt>
                <c:pt idx="3">
                  <c:v>Carton</c:v>
                </c:pt>
                <c:pt idx="4">
                  <c:v>Ordinarios</c:v>
                </c:pt>
                <c:pt idx="5">
                  <c:v>RESPEL SÓLIDO</c:v>
                </c:pt>
                <c:pt idx="6">
                  <c:v>RESPEL LÍQUIDO</c:v>
                </c:pt>
                <c:pt idx="7">
                  <c:v>Iluminarias</c:v>
                </c:pt>
                <c:pt idx="8">
                  <c:v>Aluminio</c:v>
                </c:pt>
                <c:pt idx="9">
                  <c:v>papel</c:v>
                </c:pt>
                <c:pt idx="10">
                  <c:v>RAEE</c:v>
                </c:pt>
                <c:pt idx="11">
                  <c:v>Baterías</c:v>
                </c:pt>
                <c:pt idx="12">
                  <c:v>Espuma</c:v>
                </c:pt>
                <c:pt idx="13">
                  <c:v>Llantas</c:v>
                </c:pt>
                <c:pt idx="14">
                  <c:v>Vidrio</c:v>
                </c:pt>
              </c:strCache>
            </c:strRef>
          </c:cat>
          <c:val>
            <c:numRef>
              <c:f>RSxAÑO!$B$63:$P$63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0C0-4487-9A67-EB9DA54391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0186880"/>
        <c:axId val="200196096"/>
      </c:barChart>
      <c:catAx>
        <c:axId val="200186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196096"/>
        <c:crosses val="autoZero"/>
        <c:auto val="1"/>
        <c:lblAlgn val="ctr"/>
        <c:lblOffset val="100"/>
        <c:noMultiLvlLbl val="0"/>
      </c:catAx>
      <c:valAx>
        <c:axId val="200196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01868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0707829324186979E-2"/>
          <c:y val="0.1471520547038831"/>
          <c:w val="0.89709624646225949"/>
          <c:h val="0.1732306737519878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Segregación!$B$4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Segregación!$A$5:$A$19</c:f>
              <c:strCache>
                <c:ptCount val="15"/>
                <c:pt idx="0">
                  <c:v>Madera</c:v>
                </c:pt>
                <c:pt idx="1">
                  <c:v>Metal</c:v>
                </c:pt>
                <c:pt idx="2">
                  <c:v>Plastico</c:v>
                </c:pt>
                <c:pt idx="3">
                  <c:v>Carton</c:v>
                </c:pt>
                <c:pt idx="4">
                  <c:v>Ordinarios</c:v>
                </c:pt>
                <c:pt idx="5">
                  <c:v>RESPEL SÓLIDO</c:v>
                </c:pt>
                <c:pt idx="6">
                  <c:v>RESPEL LÍQUIDO</c:v>
                </c:pt>
                <c:pt idx="7">
                  <c:v>Iluminarias</c:v>
                </c:pt>
                <c:pt idx="8">
                  <c:v>Aluminio</c:v>
                </c:pt>
                <c:pt idx="9">
                  <c:v>papel</c:v>
                </c:pt>
                <c:pt idx="10">
                  <c:v>RAEE</c:v>
                </c:pt>
                <c:pt idx="11">
                  <c:v>Baterías</c:v>
                </c:pt>
                <c:pt idx="12">
                  <c:v>Espuma</c:v>
                </c:pt>
                <c:pt idx="13">
                  <c:v>Llantas</c:v>
                </c:pt>
                <c:pt idx="14">
                  <c:v>Vidrio</c:v>
                </c:pt>
              </c:strCache>
            </c:strRef>
          </c:cat>
          <c:val>
            <c:numRef>
              <c:f>Segregación!$B$5:$B$19</c:f>
              <c:numCache>
                <c:formatCode>General</c:formatCode>
                <c:ptCount val="15"/>
                <c:pt idx="0">
                  <c:v>31600</c:v>
                </c:pt>
                <c:pt idx="1">
                  <c:v>22530</c:v>
                </c:pt>
                <c:pt idx="2">
                  <c:v>5</c:v>
                </c:pt>
                <c:pt idx="3">
                  <c:v>273</c:v>
                </c:pt>
                <c:pt idx="4">
                  <c:v>5152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360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BE-4617-8977-4BBE73E9878A}"/>
            </c:ext>
          </c:extLst>
        </c:ser>
        <c:ser>
          <c:idx val="1"/>
          <c:order val="1"/>
          <c:tx>
            <c:strRef>
              <c:f>Segregación!$C$4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Segregación!$A$5:$A$19</c:f>
              <c:strCache>
                <c:ptCount val="15"/>
                <c:pt idx="0">
                  <c:v>Madera</c:v>
                </c:pt>
                <c:pt idx="1">
                  <c:v>Metal</c:v>
                </c:pt>
                <c:pt idx="2">
                  <c:v>Plastico</c:v>
                </c:pt>
                <c:pt idx="3">
                  <c:v>Carton</c:v>
                </c:pt>
                <c:pt idx="4">
                  <c:v>Ordinarios</c:v>
                </c:pt>
                <c:pt idx="5">
                  <c:v>RESPEL SÓLIDO</c:v>
                </c:pt>
                <c:pt idx="6">
                  <c:v>RESPEL LÍQUIDO</c:v>
                </c:pt>
                <c:pt idx="7">
                  <c:v>Iluminarias</c:v>
                </c:pt>
                <c:pt idx="8">
                  <c:v>Aluminio</c:v>
                </c:pt>
                <c:pt idx="9">
                  <c:v>papel</c:v>
                </c:pt>
                <c:pt idx="10">
                  <c:v>RAEE</c:v>
                </c:pt>
                <c:pt idx="11">
                  <c:v>Baterías</c:v>
                </c:pt>
                <c:pt idx="12">
                  <c:v>Espuma</c:v>
                </c:pt>
                <c:pt idx="13">
                  <c:v>Llantas</c:v>
                </c:pt>
                <c:pt idx="14">
                  <c:v>Vidrio</c:v>
                </c:pt>
              </c:strCache>
            </c:strRef>
          </c:cat>
          <c:val>
            <c:numRef>
              <c:f>Segregación!$C$5:$C$19</c:f>
              <c:numCache>
                <c:formatCode>General</c:formatCode>
                <c:ptCount val="15"/>
                <c:pt idx="0">
                  <c:v>109280</c:v>
                </c:pt>
                <c:pt idx="1">
                  <c:v>65582</c:v>
                </c:pt>
                <c:pt idx="2">
                  <c:v>103</c:v>
                </c:pt>
                <c:pt idx="3">
                  <c:v>658</c:v>
                </c:pt>
                <c:pt idx="4">
                  <c:v>916</c:v>
                </c:pt>
                <c:pt idx="5">
                  <c:v>658</c:v>
                </c:pt>
                <c:pt idx="6">
                  <c:v>0</c:v>
                </c:pt>
                <c:pt idx="7">
                  <c:v>140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BE-4617-8977-4BBE73E9878A}"/>
            </c:ext>
          </c:extLst>
        </c:ser>
        <c:ser>
          <c:idx val="2"/>
          <c:order val="2"/>
          <c:tx>
            <c:strRef>
              <c:f>Segregación!$D$4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Segregación!$A$5:$A$19</c:f>
              <c:strCache>
                <c:ptCount val="15"/>
                <c:pt idx="0">
                  <c:v>Madera</c:v>
                </c:pt>
                <c:pt idx="1">
                  <c:v>Metal</c:v>
                </c:pt>
                <c:pt idx="2">
                  <c:v>Plastico</c:v>
                </c:pt>
                <c:pt idx="3">
                  <c:v>Carton</c:v>
                </c:pt>
                <c:pt idx="4">
                  <c:v>Ordinarios</c:v>
                </c:pt>
                <c:pt idx="5">
                  <c:v>RESPEL SÓLIDO</c:v>
                </c:pt>
                <c:pt idx="6">
                  <c:v>RESPEL LÍQUIDO</c:v>
                </c:pt>
                <c:pt idx="7">
                  <c:v>Iluminarias</c:v>
                </c:pt>
                <c:pt idx="8">
                  <c:v>Aluminio</c:v>
                </c:pt>
                <c:pt idx="9">
                  <c:v>papel</c:v>
                </c:pt>
                <c:pt idx="10">
                  <c:v>RAEE</c:v>
                </c:pt>
                <c:pt idx="11">
                  <c:v>Baterías</c:v>
                </c:pt>
                <c:pt idx="12">
                  <c:v>Espuma</c:v>
                </c:pt>
                <c:pt idx="13">
                  <c:v>Llantas</c:v>
                </c:pt>
                <c:pt idx="14">
                  <c:v>Vidrio</c:v>
                </c:pt>
              </c:strCache>
            </c:strRef>
          </c:cat>
          <c:val>
            <c:numRef>
              <c:f>Segregación!$D$5:$D$19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CBE-4617-8977-4BBE73E98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54400"/>
        <c:axId val="199656192"/>
      </c:lineChart>
      <c:catAx>
        <c:axId val="19965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656192"/>
        <c:crosses val="autoZero"/>
        <c:auto val="1"/>
        <c:lblAlgn val="ctr"/>
        <c:lblOffset val="100"/>
        <c:noMultiLvlLbl val="0"/>
      </c:catAx>
      <c:valAx>
        <c:axId val="19965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654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3</xdr:col>
      <xdr:colOff>1419226</xdr:colOff>
      <xdr:row>2</xdr:row>
      <xdr:rowOff>266700</xdr:rowOff>
    </xdr:to>
    <xdr:pic>
      <xdr:nvPicPr>
        <xdr:cNvPr id="5" name="Imagen 3" descr="Y:\3.DOCUMENTOS SGCA\Sistema Integrado de Gestión Famoc Depanel\LETRAS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1" t="10591" r="7259" b="7327"/>
        <a:stretch>
          <a:fillRect/>
        </a:stretch>
      </xdr:blipFill>
      <xdr:spPr bwMode="auto">
        <a:xfrm>
          <a:off x="133350" y="123825"/>
          <a:ext cx="2895601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10</xdr:row>
      <xdr:rowOff>19049</xdr:rowOff>
    </xdr:from>
    <xdr:to>
      <xdr:col>21</xdr:col>
      <xdr:colOff>165100</xdr:colOff>
      <xdr:row>20</xdr:row>
      <xdr:rowOff>57149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22</xdr:row>
      <xdr:rowOff>114300</xdr:rowOff>
    </xdr:from>
    <xdr:to>
      <xdr:col>23</xdr:col>
      <xdr:colOff>714374</xdr:colOff>
      <xdr:row>33</xdr:row>
      <xdr:rowOff>123826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36</xdr:row>
      <xdr:rowOff>85725</xdr:rowOff>
    </xdr:from>
    <xdr:to>
      <xdr:col>23</xdr:col>
      <xdr:colOff>666750</xdr:colOff>
      <xdr:row>48</xdr:row>
      <xdr:rowOff>9525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49</xdr:row>
      <xdr:rowOff>19050</xdr:rowOff>
    </xdr:from>
    <xdr:to>
      <xdr:col>27</xdr:col>
      <xdr:colOff>600075</xdr:colOff>
      <xdr:row>64</xdr:row>
      <xdr:rowOff>104776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38100</xdr:rowOff>
    </xdr:from>
    <xdr:to>
      <xdr:col>3</xdr:col>
      <xdr:colOff>695325</xdr:colOff>
      <xdr:row>2</xdr:row>
      <xdr:rowOff>247650</xdr:rowOff>
    </xdr:to>
    <xdr:pic>
      <xdr:nvPicPr>
        <xdr:cNvPr id="11" name="Imagen 3" descr="Y:\3.DOCUMENTOS SGCA\Sistema Integrado de Gestión Famoc Depanel\LETRAS-03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1" t="10591" r="7259" b="7327"/>
        <a:stretch>
          <a:fillRect/>
        </a:stretch>
      </xdr:blipFill>
      <xdr:spPr bwMode="auto">
        <a:xfrm>
          <a:off x="47625" y="38100"/>
          <a:ext cx="3276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2</xdr:row>
      <xdr:rowOff>76200</xdr:rowOff>
    </xdr:from>
    <xdr:to>
      <xdr:col>26</xdr:col>
      <xdr:colOff>47625</xdr:colOff>
      <xdr:row>33</xdr:row>
      <xdr:rowOff>171449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78"/>
  <sheetViews>
    <sheetView tabSelected="1" zoomScale="84" zoomScaleNormal="84" workbookViewId="0">
      <pane ySplit="5" topLeftCell="A6" activePane="bottomLeft" state="frozen"/>
      <selection pane="bottomLeft" activeCell="H14" sqref="H14"/>
    </sheetView>
  </sheetViews>
  <sheetFormatPr baseColWidth="10" defaultRowHeight="15" x14ac:dyDescent="0.25"/>
  <cols>
    <col min="1" max="2" width="11.42578125" style="3"/>
    <col min="3" max="3" width="12.7109375" style="612" customWidth="1"/>
    <col min="4" max="4" width="23.140625" style="69" customWidth="1"/>
    <col min="5" max="5" width="30.7109375" style="1" bestFit="1" customWidth="1"/>
    <col min="6" max="6" width="7.140625" style="1" customWidth="1"/>
    <col min="7" max="7" width="10" style="1" customWidth="1"/>
    <col min="8" max="8" width="8.28515625" style="3" customWidth="1"/>
    <col min="9" max="9" width="8.28515625" style="1" customWidth="1"/>
    <col min="10" max="10" width="16.5703125" style="178" customWidth="1"/>
    <col min="11" max="11" width="15.85546875" style="1" customWidth="1"/>
    <col min="12" max="12" width="11.42578125" style="1"/>
    <col min="13" max="13" width="16.140625" style="1" customWidth="1"/>
    <col min="14" max="14" width="20.85546875" style="1" customWidth="1"/>
    <col min="15" max="15" width="19.42578125" style="1" customWidth="1"/>
    <col min="16" max="16" width="11.42578125" style="1" customWidth="1"/>
    <col min="17" max="17" width="14.140625" style="1" customWidth="1"/>
    <col min="18" max="18" width="16" style="1" customWidth="1"/>
    <col min="19" max="19" width="17.140625" style="1" customWidth="1"/>
    <col min="20" max="16384" width="11.42578125" style="1"/>
  </cols>
  <sheetData>
    <row r="1" spans="1:46" s="3" customFormat="1" ht="23.25" customHeight="1" x14ac:dyDescent="0.25">
      <c r="A1" s="443"/>
      <c r="B1" s="443"/>
      <c r="C1" s="443"/>
      <c r="D1" s="416"/>
      <c r="E1" s="439" t="s">
        <v>58</v>
      </c>
      <c r="F1" s="440"/>
      <c r="G1" s="440"/>
      <c r="H1" s="440"/>
      <c r="I1" s="440"/>
      <c r="J1" s="440"/>
      <c r="K1" s="440"/>
    </row>
    <row r="2" spans="1:46" s="3" customFormat="1" ht="24" customHeight="1" x14ac:dyDescent="0.25">
      <c r="A2" s="443"/>
      <c r="B2" s="443"/>
      <c r="C2" s="443"/>
      <c r="D2" s="416"/>
      <c r="E2" s="440"/>
      <c r="F2" s="440"/>
      <c r="G2" s="440"/>
      <c r="H2" s="440"/>
      <c r="I2" s="440"/>
      <c r="J2" s="440"/>
      <c r="K2" s="440"/>
      <c r="M2" s="437" t="s">
        <v>59</v>
      </c>
      <c r="N2" s="438"/>
      <c r="O2" s="438"/>
      <c r="P2" s="438"/>
      <c r="Q2" s="438"/>
      <c r="R2" s="438"/>
      <c r="S2" s="438"/>
      <c r="T2" s="438"/>
    </row>
    <row r="3" spans="1:46" s="3" customFormat="1" ht="25.5" customHeight="1" x14ac:dyDescent="0.25">
      <c r="A3" s="443"/>
      <c r="B3" s="443"/>
      <c r="C3" s="443"/>
      <c r="D3" s="416"/>
      <c r="E3" s="440"/>
      <c r="F3" s="440"/>
      <c r="G3" s="440"/>
      <c r="H3" s="440"/>
      <c r="I3" s="440"/>
      <c r="J3" s="440"/>
      <c r="K3" s="440"/>
      <c r="M3" s="187" t="s">
        <v>32</v>
      </c>
      <c r="N3" s="200"/>
      <c r="O3" s="201" t="s">
        <v>62</v>
      </c>
      <c r="P3" s="199"/>
      <c r="Q3" s="228" t="s">
        <v>38</v>
      </c>
      <c r="R3" s="199"/>
      <c r="S3" s="202" t="s">
        <v>33</v>
      </c>
      <c r="T3" s="199"/>
    </row>
    <row r="4" spans="1:46" ht="24" customHeight="1" x14ac:dyDescent="0.25">
      <c r="A4" s="431" t="s">
        <v>61</v>
      </c>
      <c r="B4" s="431" t="s">
        <v>8</v>
      </c>
      <c r="C4" s="503" t="s">
        <v>2</v>
      </c>
      <c r="D4" s="504" t="s">
        <v>0</v>
      </c>
      <c r="E4" s="427" t="s">
        <v>5</v>
      </c>
      <c r="F4" s="427" t="s">
        <v>1</v>
      </c>
      <c r="G4" s="427" t="s">
        <v>6</v>
      </c>
      <c r="H4" s="21"/>
      <c r="I4" s="427" t="s">
        <v>7</v>
      </c>
      <c r="J4" s="444" t="s">
        <v>3</v>
      </c>
      <c r="K4" s="427" t="s">
        <v>4</v>
      </c>
      <c r="M4" s="188" t="s">
        <v>29</v>
      </c>
      <c r="N4" s="200"/>
      <c r="O4" s="189" t="s">
        <v>45</v>
      </c>
      <c r="P4" s="199"/>
      <c r="Q4" s="229" t="s">
        <v>48</v>
      </c>
      <c r="R4" s="199"/>
      <c r="S4" s="224" t="s">
        <v>67</v>
      </c>
    </row>
    <row r="5" spans="1:46" ht="30.75" customHeight="1" thickBot="1" x14ac:dyDescent="0.3">
      <c r="A5" s="432"/>
      <c r="B5" s="432"/>
      <c r="C5" s="505"/>
      <c r="D5" s="506"/>
      <c r="E5" s="428"/>
      <c r="F5" s="428"/>
      <c r="G5" s="428"/>
      <c r="H5" s="28"/>
      <c r="I5" s="428"/>
      <c r="J5" s="445"/>
      <c r="K5" s="428"/>
      <c r="L5" s="2"/>
      <c r="M5" s="190" t="s">
        <v>46</v>
      </c>
      <c r="N5" s="200"/>
      <c r="O5" s="191" t="s">
        <v>47</v>
      </c>
      <c r="P5" s="199"/>
      <c r="Q5" s="192" t="s">
        <v>60</v>
      </c>
      <c r="R5" s="20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8.75" customHeight="1" x14ac:dyDescent="0.25">
      <c r="A6" s="413"/>
      <c r="B6" s="430"/>
      <c r="C6" s="507"/>
      <c r="D6" s="18"/>
      <c r="E6" s="45"/>
      <c r="F6" s="40"/>
      <c r="G6" s="11"/>
      <c r="H6" s="42"/>
      <c r="I6" s="42"/>
      <c r="J6" s="163"/>
      <c r="K6" s="11"/>
      <c r="L6" s="2"/>
      <c r="M6" s="38" t="s">
        <v>32</v>
      </c>
      <c r="N6" s="47">
        <f>F6</f>
        <v>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8.75" customHeight="1" thickBot="1" x14ac:dyDescent="0.3">
      <c r="A7" s="414"/>
      <c r="B7" s="430"/>
      <c r="C7" s="508"/>
      <c r="D7" s="19"/>
      <c r="E7" s="46"/>
      <c r="F7" s="41"/>
      <c r="G7" s="14"/>
      <c r="H7" s="44"/>
      <c r="I7" s="44"/>
      <c r="J7" s="164"/>
      <c r="K7" s="14"/>
      <c r="L7" s="2"/>
      <c r="M7" s="39" t="s">
        <v>29</v>
      </c>
      <c r="N7" s="48">
        <f>F7</f>
        <v>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8.75" customHeight="1" x14ac:dyDescent="0.25">
      <c r="A8" s="414"/>
      <c r="B8" s="430"/>
      <c r="C8" s="507"/>
      <c r="D8" s="18"/>
      <c r="E8" s="45"/>
      <c r="F8" s="40"/>
      <c r="G8" s="11"/>
      <c r="H8" s="42"/>
      <c r="I8" s="42"/>
      <c r="J8" s="163"/>
      <c r="K8" s="11"/>
      <c r="M8" s="38" t="s">
        <v>32</v>
      </c>
      <c r="N8" s="47">
        <f>F9</f>
        <v>0</v>
      </c>
    </row>
    <row r="9" spans="1:46" ht="18.75" customHeight="1" thickBot="1" x14ac:dyDescent="0.3">
      <c r="A9" s="414"/>
      <c r="B9" s="430"/>
      <c r="C9" s="508"/>
      <c r="D9" s="19"/>
      <c r="E9" s="46"/>
      <c r="F9" s="41"/>
      <c r="G9" s="14"/>
      <c r="H9" s="44"/>
      <c r="I9" s="44"/>
      <c r="J9" s="164"/>
      <c r="K9" s="14"/>
      <c r="M9" s="39" t="s">
        <v>29</v>
      </c>
      <c r="N9" s="48">
        <f>F8</f>
        <v>0</v>
      </c>
    </row>
    <row r="10" spans="1:46" ht="18.75" customHeight="1" thickBot="1" x14ac:dyDescent="0.3">
      <c r="A10" s="414"/>
      <c r="B10" s="430"/>
      <c r="C10" s="507"/>
      <c r="D10" s="18"/>
      <c r="E10" s="45"/>
      <c r="F10" s="40"/>
      <c r="G10" s="11"/>
      <c r="H10" s="42"/>
      <c r="I10" s="42"/>
      <c r="J10" s="163"/>
      <c r="K10" s="11"/>
    </row>
    <row r="11" spans="1:46" ht="18.75" customHeight="1" x14ac:dyDescent="0.25">
      <c r="A11" s="414"/>
      <c r="B11" s="430"/>
      <c r="C11" s="509"/>
      <c r="D11" s="10"/>
      <c r="E11" s="23"/>
      <c r="F11" s="37"/>
      <c r="G11" s="5"/>
      <c r="H11" s="43"/>
      <c r="I11" s="43"/>
      <c r="J11" s="162"/>
      <c r="K11" s="5"/>
      <c r="M11" s="38" t="s">
        <v>32</v>
      </c>
      <c r="N11" s="47">
        <f>F10+F12</f>
        <v>0</v>
      </c>
    </row>
    <row r="12" spans="1:46" ht="18.75" customHeight="1" thickBot="1" x14ac:dyDescent="0.3">
      <c r="A12" s="415"/>
      <c r="B12" s="430"/>
      <c r="C12" s="510"/>
      <c r="D12" s="30"/>
      <c r="E12" s="193"/>
      <c r="F12" s="194"/>
      <c r="G12" s="26"/>
      <c r="H12" s="195"/>
      <c r="I12" s="195"/>
      <c r="J12" s="166"/>
      <c r="K12" s="26"/>
      <c r="M12" s="39" t="s">
        <v>29</v>
      </c>
      <c r="N12" s="48">
        <f>F11</f>
        <v>0</v>
      </c>
    </row>
    <row r="13" spans="1:46" ht="18.75" customHeight="1" x14ac:dyDescent="0.25">
      <c r="A13" s="413"/>
      <c r="B13" s="433"/>
      <c r="C13" s="511"/>
      <c r="D13" s="17"/>
      <c r="E13" s="25"/>
      <c r="F13" s="25"/>
      <c r="G13" s="25"/>
      <c r="H13" s="25"/>
      <c r="I13" s="25"/>
      <c r="J13" s="165"/>
      <c r="K13" s="25"/>
    </row>
    <row r="14" spans="1:46" ht="18.75" customHeight="1" thickBot="1" x14ac:dyDescent="0.3">
      <c r="A14" s="414"/>
      <c r="B14" s="430"/>
      <c r="C14" s="509"/>
      <c r="D14" s="10"/>
      <c r="E14" s="5"/>
      <c r="F14" s="5"/>
      <c r="G14" s="5"/>
      <c r="H14" s="5"/>
      <c r="I14" s="5"/>
      <c r="J14" s="162"/>
      <c r="K14" s="5"/>
    </row>
    <row r="15" spans="1:46" x14ac:dyDescent="0.25">
      <c r="A15" s="414"/>
      <c r="B15" s="430"/>
      <c r="C15" s="509"/>
      <c r="D15" s="10"/>
      <c r="E15" s="5"/>
      <c r="F15" s="5"/>
      <c r="G15" s="5"/>
      <c r="H15" s="5"/>
      <c r="I15" s="5"/>
      <c r="J15" s="162"/>
      <c r="K15" s="5"/>
      <c r="M15" s="49" t="s">
        <v>32</v>
      </c>
      <c r="N15" s="55">
        <f>G13+G16+G17</f>
        <v>0</v>
      </c>
    </row>
    <row r="16" spans="1:46" x14ac:dyDescent="0.25">
      <c r="A16" s="414"/>
      <c r="B16" s="430"/>
      <c r="C16" s="509"/>
      <c r="D16" s="10"/>
      <c r="E16" s="5"/>
      <c r="F16" s="5"/>
      <c r="G16" s="5"/>
      <c r="H16" s="5"/>
      <c r="I16" s="5"/>
      <c r="J16" s="162"/>
      <c r="K16" s="5"/>
      <c r="M16" s="50" t="s">
        <v>29</v>
      </c>
      <c r="N16" s="52">
        <f>G14</f>
        <v>0</v>
      </c>
    </row>
    <row r="17" spans="1:14" ht="15.75" thickBot="1" x14ac:dyDescent="0.3">
      <c r="A17" s="414"/>
      <c r="B17" s="430"/>
      <c r="C17" s="510"/>
      <c r="D17" s="30"/>
      <c r="E17" s="26"/>
      <c r="F17" s="26"/>
      <c r="G17" s="26"/>
      <c r="H17" s="26"/>
      <c r="I17" s="26"/>
      <c r="J17" s="166"/>
      <c r="K17" s="26"/>
      <c r="M17" s="51" t="s">
        <v>33</v>
      </c>
      <c r="N17" s="53">
        <f>G15</f>
        <v>0</v>
      </c>
    </row>
    <row r="18" spans="1:14" ht="15.75" thickBot="1" x14ac:dyDescent="0.3">
      <c r="A18" s="414"/>
      <c r="B18" s="430"/>
      <c r="C18" s="507"/>
      <c r="D18" s="18"/>
      <c r="E18" s="11"/>
      <c r="F18" s="11"/>
      <c r="G18" s="11"/>
      <c r="H18" s="11"/>
      <c r="I18" s="11"/>
      <c r="J18" s="163"/>
      <c r="K18" s="11"/>
    </row>
    <row r="19" spans="1:14" x14ac:dyDescent="0.25">
      <c r="A19" s="414"/>
      <c r="B19" s="430"/>
      <c r="C19" s="509"/>
      <c r="D19" s="10"/>
      <c r="E19" s="5"/>
      <c r="F19" s="5"/>
      <c r="G19" s="5"/>
      <c r="H19" s="5"/>
      <c r="I19" s="5"/>
      <c r="J19" s="162"/>
      <c r="K19" s="5"/>
      <c r="M19" s="56" t="s">
        <v>32</v>
      </c>
      <c r="N19" s="55">
        <f>G18+G20</f>
        <v>0</v>
      </c>
    </row>
    <row r="20" spans="1:14" x14ac:dyDescent="0.25">
      <c r="A20" s="414"/>
      <c r="B20" s="430"/>
      <c r="C20" s="509"/>
      <c r="D20" s="10"/>
      <c r="E20" s="5"/>
      <c r="F20" s="5"/>
      <c r="G20" s="5"/>
      <c r="H20" s="5"/>
      <c r="I20" s="5"/>
      <c r="J20" s="162"/>
      <c r="K20" s="5"/>
      <c r="M20" s="57" t="s">
        <v>33</v>
      </c>
      <c r="N20" s="54">
        <f>G19</f>
        <v>0</v>
      </c>
    </row>
    <row r="21" spans="1:14" ht="15.75" thickBot="1" x14ac:dyDescent="0.3">
      <c r="A21" s="414"/>
      <c r="B21" s="430"/>
      <c r="C21" s="508"/>
      <c r="D21" s="19"/>
      <c r="E21" s="14"/>
      <c r="F21" s="14"/>
      <c r="G21" s="14"/>
      <c r="H21" s="14"/>
      <c r="I21" s="14"/>
      <c r="J21" s="164"/>
      <c r="K21" s="14"/>
      <c r="M21" s="58" t="s">
        <v>29</v>
      </c>
      <c r="N21" s="48">
        <f>G21</f>
        <v>0</v>
      </c>
    </row>
    <row r="22" spans="1:14" ht="15.75" thickBot="1" x14ac:dyDescent="0.3">
      <c r="A22" s="414"/>
      <c r="B22" s="430"/>
      <c r="C22" s="511"/>
      <c r="D22" s="17"/>
      <c r="E22" s="25"/>
      <c r="F22" s="25"/>
      <c r="G22" s="25"/>
      <c r="H22" s="25"/>
      <c r="I22" s="25"/>
      <c r="J22" s="165"/>
      <c r="K22" s="25"/>
    </row>
    <row r="23" spans="1:14" x14ac:dyDescent="0.25">
      <c r="A23" s="414"/>
      <c r="B23" s="430"/>
      <c r="C23" s="509"/>
      <c r="D23" s="10"/>
      <c r="E23" s="5"/>
      <c r="F23" s="5"/>
      <c r="G23" s="5"/>
      <c r="H23" s="5"/>
      <c r="I23" s="5"/>
      <c r="J23" s="162"/>
      <c r="K23" s="5"/>
      <c r="M23" s="56" t="s">
        <v>32</v>
      </c>
      <c r="N23" s="55">
        <f>G22+G24</f>
        <v>0</v>
      </c>
    </row>
    <row r="24" spans="1:14" x14ac:dyDescent="0.25">
      <c r="A24" s="414"/>
      <c r="B24" s="430"/>
      <c r="C24" s="509"/>
      <c r="D24" s="10"/>
      <c r="E24" s="5"/>
      <c r="F24" s="5"/>
      <c r="G24" s="5"/>
      <c r="H24" s="5"/>
      <c r="I24" s="5"/>
      <c r="J24" s="162"/>
      <c r="K24" s="5"/>
      <c r="M24" s="50" t="s">
        <v>29</v>
      </c>
      <c r="N24" s="52">
        <f>G23+G25</f>
        <v>0</v>
      </c>
    </row>
    <row r="25" spans="1:14" ht="15.75" thickBot="1" x14ac:dyDescent="0.3">
      <c r="A25" s="414"/>
      <c r="B25" s="430"/>
      <c r="C25" s="509"/>
      <c r="D25" s="10"/>
      <c r="E25" s="5"/>
      <c r="F25" s="5"/>
      <c r="G25" s="5"/>
      <c r="H25" s="5"/>
      <c r="I25" s="5"/>
      <c r="J25" s="162"/>
      <c r="K25" s="5"/>
      <c r="M25" s="59" t="s">
        <v>46</v>
      </c>
      <c r="N25" s="61">
        <f>I26+I27+I28</f>
        <v>0</v>
      </c>
    </row>
    <row r="26" spans="1:14" x14ac:dyDescent="0.25">
      <c r="A26" s="414"/>
      <c r="B26" s="430"/>
      <c r="C26" s="509"/>
      <c r="D26" s="10"/>
      <c r="E26" s="5"/>
      <c r="F26" s="5"/>
      <c r="G26" s="5"/>
      <c r="H26" s="5"/>
      <c r="I26" s="5"/>
      <c r="J26" s="162"/>
      <c r="K26" s="5"/>
    </row>
    <row r="27" spans="1:14" x14ac:dyDescent="0.25">
      <c r="A27" s="414"/>
      <c r="B27" s="430"/>
      <c r="C27" s="509"/>
      <c r="D27" s="10"/>
      <c r="E27" s="5"/>
      <c r="F27" s="5"/>
      <c r="G27" s="5"/>
      <c r="H27" s="5"/>
      <c r="I27" s="5"/>
      <c r="J27" s="162"/>
      <c r="K27" s="5"/>
    </row>
    <row r="28" spans="1:14" s="3" customFormat="1" ht="15.75" thickBot="1" x14ac:dyDescent="0.3">
      <c r="A28" s="414"/>
      <c r="B28" s="430"/>
      <c r="C28" s="510"/>
      <c r="D28" s="30"/>
      <c r="E28" s="26"/>
      <c r="F28" s="26"/>
      <c r="G28" s="26"/>
      <c r="H28" s="26"/>
      <c r="I28" s="26"/>
      <c r="J28" s="166"/>
      <c r="K28" s="26"/>
    </row>
    <row r="29" spans="1:14" s="3" customFormat="1" x14ac:dyDescent="0.25">
      <c r="A29" s="414"/>
      <c r="B29" s="430"/>
      <c r="C29" s="507"/>
      <c r="D29" s="18"/>
      <c r="E29" s="11"/>
      <c r="F29" s="11"/>
      <c r="G29" s="11"/>
      <c r="H29" s="11"/>
      <c r="I29" s="11"/>
      <c r="J29" s="163"/>
      <c r="K29" s="11"/>
    </row>
    <row r="30" spans="1:14" s="3" customFormat="1" ht="15.75" thickBot="1" x14ac:dyDescent="0.3">
      <c r="A30" s="414"/>
      <c r="B30" s="430"/>
      <c r="C30" s="509"/>
      <c r="D30" s="10"/>
      <c r="E30" s="5"/>
      <c r="F30" s="5"/>
      <c r="G30" s="5"/>
      <c r="H30" s="5"/>
      <c r="I30" s="5"/>
      <c r="J30" s="162"/>
      <c r="K30" s="5"/>
    </row>
    <row r="31" spans="1:14" s="3" customFormat="1" x14ac:dyDescent="0.25">
      <c r="A31" s="414"/>
      <c r="B31" s="430"/>
      <c r="C31" s="509"/>
      <c r="D31" s="10"/>
      <c r="E31" s="5"/>
      <c r="F31" s="5"/>
      <c r="G31" s="5"/>
      <c r="H31" s="5"/>
      <c r="I31" s="5"/>
      <c r="J31" s="162"/>
      <c r="K31" s="5"/>
      <c r="M31" s="56" t="s">
        <v>32</v>
      </c>
      <c r="N31" s="55">
        <f>F34+F36</f>
        <v>0</v>
      </c>
    </row>
    <row r="32" spans="1:14" s="3" customFormat="1" x14ac:dyDescent="0.25">
      <c r="A32" s="414"/>
      <c r="B32" s="430"/>
      <c r="C32" s="509"/>
      <c r="D32" s="10"/>
      <c r="E32" s="5"/>
      <c r="F32" s="5"/>
      <c r="G32" s="5"/>
      <c r="H32" s="5"/>
      <c r="I32" s="5"/>
      <c r="J32" s="162"/>
      <c r="K32" s="5"/>
      <c r="M32" s="57" t="s">
        <v>33</v>
      </c>
      <c r="N32" s="54">
        <f>F37</f>
        <v>0</v>
      </c>
    </row>
    <row r="33" spans="1:14" s="3" customFormat="1" ht="15.75" thickBot="1" x14ac:dyDescent="0.3">
      <c r="A33" s="414"/>
      <c r="B33" s="430"/>
      <c r="C33" s="509"/>
      <c r="D33" s="10"/>
      <c r="E33" s="5"/>
      <c r="F33" s="5"/>
      <c r="G33" s="5"/>
      <c r="H33" s="5"/>
      <c r="I33" s="5"/>
      <c r="J33" s="162"/>
      <c r="K33" s="5"/>
      <c r="M33" s="59" t="s">
        <v>46</v>
      </c>
      <c r="N33" s="61">
        <f>I29+I30+I31+I32+I33+I38</f>
        <v>0</v>
      </c>
    </row>
    <row r="34" spans="1:14" x14ac:dyDescent="0.25">
      <c r="A34" s="414"/>
      <c r="B34" s="430"/>
      <c r="C34" s="509"/>
      <c r="D34" s="10"/>
      <c r="E34" s="5"/>
      <c r="F34" s="5"/>
      <c r="G34" s="5"/>
      <c r="H34" s="5"/>
      <c r="I34" s="5"/>
      <c r="J34" s="162"/>
      <c r="K34" s="5"/>
      <c r="M34" s="60"/>
    </row>
    <row r="35" spans="1:14" x14ac:dyDescent="0.25">
      <c r="A35" s="414"/>
      <c r="B35" s="430"/>
      <c r="C35" s="509"/>
      <c r="D35" s="10"/>
      <c r="E35" s="5"/>
      <c r="F35" s="5"/>
      <c r="G35" s="5"/>
      <c r="H35" s="5"/>
      <c r="I35" s="5"/>
      <c r="J35" s="162"/>
      <c r="K35" s="5"/>
    </row>
    <row r="36" spans="1:14" x14ac:dyDescent="0.25">
      <c r="A36" s="414"/>
      <c r="B36" s="430"/>
      <c r="C36" s="509"/>
      <c r="D36" s="10"/>
      <c r="E36" s="5"/>
      <c r="F36" s="5"/>
      <c r="G36" s="5"/>
      <c r="H36" s="5"/>
      <c r="I36" s="5"/>
      <c r="J36" s="162"/>
      <c r="K36" s="5"/>
    </row>
    <row r="37" spans="1:14" x14ac:dyDescent="0.25">
      <c r="A37" s="414"/>
      <c r="B37" s="430"/>
      <c r="C37" s="509"/>
      <c r="D37" s="10"/>
      <c r="E37" s="5"/>
      <c r="F37" s="5"/>
      <c r="G37" s="5"/>
      <c r="H37" s="5"/>
      <c r="I37" s="5"/>
      <c r="J37" s="162"/>
      <c r="K37" s="5"/>
    </row>
    <row r="38" spans="1:14" ht="15.75" thickBot="1" x14ac:dyDescent="0.3">
      <c r="A38" s="414"/>
      <c r="B38" s="430"/>
      <c r="C38" s="508"/>
      <c r="D38" s="19"/>
      <c r="E38" s="19"/>
      <c r="F38" s="19"/>
      <c r="G38" s="19"/>
      <c r="H38" s="14"/>
      <c r="I38" s="14"/>
      <c r="J38" s="167"/>
      <c r="K38" s="19"/>
    </row>
    <row r="39" spans="1:14" x14ac:dyDescent="0.25">
      <c r="A39" s="414"/>
      <c r="B39" s="430"/>
      <c r="C39" s="511"/>
      <c r="D39" s="512"/>
      <c r="E39" s="25"/>
      <c r="F39" s="25"/>
      <c r="G39" s="25"/>
      <c r="H39" s="25"/>
      <c r="I39" s="25"/>
      <c r="J39" s="165"/>
      <c r="K39" s="25"/>
    </row>
    <row r="40" spans="1:14" x14ac:dyDescent="0.25">
      <c r="A40" s="414"/>
      <c r="B40" s="430"/>
      <c r="C40" s="509"/>
      <c r="D40" s="10"/>
      <c r="E40" s="5"/>
      <c r="F40" s="5"/>
      <c r="G40" s="5"/>
      <c r="H40" s="2"/>
      <c r="I40" s="2"/>
      <c r="J40" s="162"/>
      <c r="K40" s="5"/>
    </row>
    <row r="41" spans="1:14" ht="15.75" thickBot="1" x14ac:dyDescent="0.3">
      <c r="A41" s="414"/>
      <c r="B41" s="430"/>
      <c r="C41" s="509"/>
      <c r="D41" s="10"/>
      <c r="E41" s="5"/>
      <c r="F41" s="5"/>
      <c r="G41" s="16"/>
      <c r="H41" s="5"/>
      <c r="I41" s="5"/>
      <c r="J41" s="162"/>
      <c r="K41" s="5"/>
    </row>
    <row r="42" spans="1:14" x14ac:dyDescent="0.25">
      <c r="A42" s="414"/>
      <c r="B42" s="430"/>
      <c r="C42" s="509"/>
      <c r="D42" s="10"/>
      <c r="E42" s="5"/>
      <c r="F42" s="5"/>
      <c r="G42" s="5"/>
      <c r="H42" s="5"/>
      <c r="I42" s="5"/>
      <c r="J42" s="162"/>
      <c r="K42" s="5"/>
      <c r="M42" s="56" t="s">
        <v>32</v>
      </c>
      <c r="N42" s="55">
        <f>F45+F40</f>
        <v>0</v>
      </c>
    </row>
    <row r="43" spans="1:14" x14ac:dyDescent="0.25">
      <c r="A43" s="414"/>
      <c r="B43" s="430"/>
      <c r="C43" s="509"/>
      <c r="D43" s="10"/>
      <c r="E43" s="5"/>
      <c r="F43" s="5"/>
      <c r="G43" s="5"/>
      <c r="H43" s="5"/>
      <c r="I43" s="5"/>
      <c r="J43" s="162"/>
      <c r="K43" s="5"/>
      <c r="M43" s="57" t="s">
        <v>33</v>
      </c>
      <c r="N43" s="54">
        <f>F47</f>
        <v>0</v>
      </c>
    </row>
    <row r="44" spans="1:14" x14ac:dyDescent="0.25">
      <c r="A44" s="414"/>
      <c r="B44" s="430"/>
      <c r="C44" s="509"/>
      <c r="D44" s="10"/>
      <c r="E44" s="5"/>
      <c r="F44" s="5"/>
      <c r="G44" s="5"/>
      <c r="H44" s="5"/>
      <c r="I44" s="5"/>
      <c r="J44" s="162"/>
      <c r="K44" s="5"/>
      <c r="M44" s="50" t="s">
        <v>29</v>
      </c>
      <c r="N44" s="52">
        <f>F44</f>
        <v>0</v>
      </c>
    </row>
    <row r="45" spans="1:14" ht="15.75" thickBot="1" x14ac:dyDescent="0.3">
      <c r="A45" s="414"/>
      <c r="B45" s="430"/>
      <c r="C45" s="509"/>
      <c r="D45" s="10"/>
      <c r="E45" s="5"/>
      <c r="F45" s="5"/>
      <c r="G45" s="5"/>
      <c r="H45" s="5"/>
      <c r="I45" s="5"/>
      <c r="J45" s="162"/>
      <c r="K45" s="5"/>
      <c r="M45" s="59" t="s">
        <v>46</v>
      </c>
      <c r="N45" s="61">
        <f>I39+I41+I42+I43+I46+I48+I49+I50</f>
        <v>0</v>
      </c>
    </row>
    <row r="46" spans="1:14" x14ac:dyDescent="0.25">
      <c r="A46" s="414"/>
      <c r="B46" s="430"/>
      <c r="C46" s="509"/>
      <c r="D46" s="10"/>
      <c r="E46" s="5"/>
      <c r="F46" s="5"/>
      <c r="G46" s="5"/>
      <c r="H46" s="5"/>
      <c r="I46" s="5"/>
      <c r="J46" s="162"/>
      <c r="K46" s="5"/>
    </row>
    <row r="47" spans="1:14" x14ac:dyDescent="0.25">
      <c r="A47" s="414"/>
      <c r="B47" s="430"/>
      <c r="C47" s="509"/>
      <c r="D47" s="10"/>
      <c r="E47" s="5"/>
      <c r="F47" s="5"/>
      <c r="G47" s="5"/>
      <c r="H47" s="2"/>
      <c r="I47" s="2"/>
      <c r="J47" s="162"/>
      <c r="K47" s="5"/>
    </row>
    <row r="48" spans="1:14" x14ac:dyDescent="0.25">
      <c r="A48" s="414"/>
      <c r="B48" s="430"/>
      <c r="C48" s="509"/>
      <c r="D48" s="10"/>
      <c r="E48" s="5"/>
      <c r="F48" s="5"/>
      <c r="G48" s="5"/>
      <c r="H48" s="5"/>
      <c r="I48" s="5"/>
      <c r="J48" s="162"/>
      <c r="K48" s="5"/>
    </row>
    <row r="49" spans="1:14" x14ac:dyDescent="0.25">
      <c r="A49" s="414"/>
      <c r="B49" s="430"/>
      <c r="C49" s="509"/>
      <c r="D49" s="10"/>
      <c r="E49" s="5"/>
      <c r="F49" s="5"/>
      <c r="G49" s="5"/>
      <c r="H49" s="5"/>
      <c r="I49" s="5"/>
      <c r="J49" s="162"/>
      <c r="K49" s="5"/>
    </row>
    <row r="50" spans="1:14" ht="15.75" thickBot="1" x14ac:dyDescent="0.3">
      <c r="A50" s="414"/>
      <c r="B50" s="430"/>
      <c r="C50" s="510"/>
      <c r="D50" s="30"/>
      <c r="E50" s="30"/>
      <c r="F50" s="30"/>
      <c r="G50" s="30"/>
      <c r="H50" s="26"/>
      <c r="I50" s="26"/>
      <c r="J50" s="168"/>
      <c r="K50" s="30"/>
    </row>
    <row r="51" spans="1:14" x14ac:dyDescent="0.25">
      <c r="A51" s="414"/>
      <c r="B51" s="430"/>
      <c r="C51" s="507"/>
      <c r="D51" s="18"/>
      <c r="E51" s="11"/>
      <c r="F51" s="11"/>
      <c r="G51" s="11"/>
      <c r="H51" s="11"/>
      <c r="I51" s="11"/>
      <c r="J51" s="163"/>
      <c r="K51" s="11"/>
    </row>
    <row r="52" spans="1:14" ht="15.75" thickBot="1" x14ac:dyDescent="0.3">
      <c r="A52" s="414"/>
      <c r="B52" s="430"/>
      <c r="C52" s="509"/>
      <c r="D52" s="10"/>
      <c r="E52" s="5"/>
      <c r="F52" s="5"/>
      <c r="G52" s="5"/>
      <c r="H52" s="5"/>
      <c r="I52" s="2"/>
      <c r="J52" s="162"/>
      <c r="K52" s="5"/>
    </row>
    <row r="53" spans="1:14" x14ac:dyDescent="0.25">
      <c r="A53" s="414"/>
      <c r="B53" s="430"/>
      <c r="C53" s="509"/>
      <c r="D53" s="10"/>
      <c r="E53" s="5"/>
      <c r="F53" s="5"/>
      <c r="G53" s="5"/>
      <c r="H53" s="5"/>
      <c r="I53" s="5"/>
      <c r="J53" s="162"/>
      <c r="K53" s="5"/>
      <c r="M53" s="56" t="s">
        <v>32</v>
      </c>
      <c r="N53" s="55">
        <f>F52+F56</f>
        <v>0</v>
      </c>
    </row>
    <row r="54" spans="1:14" x14ac:dyDescent="0.25">
      <c r="A54" s="414"/>
      <c r="B54" s="430"/>
      <c r="C54" s="509"/>
      <c r="D54" s="10"/>
      <c r="E54" s="5"/>
      <c r="F54" s="5"/>
      <c r="G54" s="5"/>
      <c r="H54" s="5"/>
      <c r="I54" s="5"/>
      <c r="J54" s="162"/>
      <c r="K54" s="5"/>
      <c r="M54" s="57" t="s">
        <v>33</v>
      </c>
      <c r="N54" s="54">
        <f>F57</f>
        <v>0</v>
      </c>
    </row>
    <row r="55" spans="1:14" x14ac:dyDescent="0.25">
      <c r="A55" s="414"/>
      <c r="B55" s="430"/>
      <c r="C55" s="509"/>
      <c r="D55" s="10"/>
      <c r="E55" s="5"/>
      <c r="F55" s="5"/>
      <c r="G55" s="5"/>
      <c r="H55" s="5"/>
      <c r="I55" s="5"/>
      <c r="J55" s="162"/>
      <c r="K55" s="5"/>
      <c r="M55" s="50" t="s">
        <v>29</v>
      </c>
      <c r="N55" s="52">
        <f>F55</f>
        <v>0</v>
      </c>
    </row>
    <row r="56" spans="1:14" ht="15.75" thickBot="1" x14ac:dyDescent="0.3">
      <c r="A56" s="414"/>
      <c r="B56" s="430"/>
      <c r="C56" s="509"/>
      <c r="D56" s="10"/>
      <c r="E56" s="5"/>
      <c r="F56" s="5"/>
      <c r="G56" s="5"/>
      <c r="H56" s="5"/>
      <c r="I56" s="5"/>
      <c r="J56" s="162"/>
      <c r="K56" s="5"/>
      <c r="M56" s="59" t="s">
        <v>46</v>
      </c>
      <c r="N56" s="61">
        <f>I51+I53+I54+I58+I59+I60</f>
        <v>0</v>
      </c>
    </row>
    <row r="57" spans="1:14" x14ac:dyDescent="0.25">
      <c r="A57" s="414"/>
      <c r="B57" s="430"/>
      <c r="C57" s="509"/>
      <c r="D57" s="10"/>
      <c r="E57" s="5"/>
      <c r="F57" s="5"/>
      <c r="G57" s="5"/>
      <c r="H57" s="5"/>
      <c r="I57" s="5"/>
      <c r="J57" s="162"/>
      <c r="K57" s="5"/>
    </row>
    <row r="58" spans="1:14" x14ac:dyDescent="0.25">
      <c r="A58" s="414"/>
      <c r="B58" s="430"/>
      <c r="C58" s="509"/>
      <c r="D58" s="10"/>
      <c r="E58" s="5"/>
      <c r="F58" s="5"/>
      <c r="G58" s="5"/>
      <c r="H58" s="5"/>
      <c r="I58" s="5"/>
      <c r="J58" s="162"/>
      <c r="K58" s="5"/>
    </row>
    <row r="59" spans="1:14" x14ac:dyDescent="0.25">
      <c r="A59" s="414"/>
      <c r="B59" s="430"/>
      <c r="C59" s="509"/>
      <c r="D59" s="10"/>
      <c r="E59" s="5"/>
      <c r="F59" s="5"/>
      <c r="G59" s="5"/>
      <c r="H59" s="5"/>
      <c r="I59" s="5"/>
      <c r="J59" s="162"/>
      <c r="K59" s="5"/>
    </row>
    <row r="60" spans="1:14" ht="15.75" thickBot="1" x14ac:dyDescent="0.3">
      <c r="A60" s="414"/>
      <c r="B60" s="430"/>
      <c r="C60" s="508"/>
      <c r="D60" s="19"/>
      <c r="E60" s="19"/>
      <c r="F60" s="19"/>
      <c r="G60" s="19"/>
      <c r="H60" s="14"/>
      <c r="I60" s="14"/>
      <c r="J60" s="167"/>
      <c r="K60" s="19"/>
    </row>
    <row r="61" spans="1:14" x14ac:dyDescent="0.25">
      <c r="A61" s="414"/>
      <c r="B61" s="429"/>
      <c r="C61" s="507"/>
      <c r="D61" s="18"/>
      <c r="E61" s="11"/>
      <c r="F61" s="11"/>
      <c r="G61" s="11"/>
      <c r="H61" s="11"/>
      <c r="I61" s="11"/>
      <c r="J61" s="163"/>
      <c r="K61" s="11"/>
    </row>
    <row r="62" spans="1:14" s="3" customFormat="1" ht="18.75" customHeight="1" x14ac:dyDescent="0.25">
      <c r="A62" s="414"/>
      <c r="B62" s="430"/>
      <c r="C62" s="509"/>
      <c r="D62" s="10"/>
      <c r="E62" s="5"/>
      <c r="F62" s="5"/>
      <c r="G62" s="5"/>
      <c r="H62" s="5"/>
      <c r="I62" s="5"/>
      <c r="J62" s="162"/>
      <c r="K62" s="5"/>
    </row>
    <row r="63" spans="1:14" s="3" customFormat="1" ht="18.75" customHeight="1" thickBot="1" x14ac:dyDescent="0.3">
      <c r="A63" s="414"/>
      <c r="B63" s="430"/>
      <c r="C63" s="509"/>
      <c r="D63" s="10"/>
      <c r="E63" s="5"/>
      <c r="F63" s="5"/>
      <c r="G63" s="5"/>
      <c r="H63" s="25"/>
      <c r="I63" s="25"/>
      <c r="J63" s="162"/>
      <c r="K63" s="5"/>
    </row>
    <row r="64" spans="1:14" x14ac:dyDescent="0.25">
      <c r="A64" s="414"/>
      <c r="B64" s="430"/>
      <c r="C64" s="509"/>
      <c r="D64" s="10"/>
      <c r="E64" s="5"/>
      <c r="F64" s="5"/>
      <c r="G64" s="5"/>
      <c r="H64" s="25"/>
      <c r="I64" s="25"/>
      <c r="J64" s="162"/>
      <c r="K64" s="5"/>
      <c r="M64" s="56" t="s">
        <v>32</v>
      </c>
      <c r="N64" s="55">
        <f>F62+F70</f>
        <v>0</v>
      </c>
    </row>
    <row r="65" spans="1:14" x14ac:dyDescent="0.25">
      <c r="A65" s="414"/>
      <c r="B65" s="430"/>
      <c r="C65" s="509"/>
      <c r="D65" s="10"/>
      <c r="E65" s="5"/>
      <c r="F65" s="5"/>
      <c r="G65" s="5"/>
      <c r="H65" s="25"/>
      <c r="I65" s="25"/>
      <c r="J65" s="162"/>
      <c r="K65" s="5"/>
      <c r="M65" s="50" t="s">
        <v>29</v>
      </c>
      <c r="N65" s="52">
        <f>F67</f>
        <v>0</v>
      </c>
    </row>
    <row r="66" spans="1:14" ht="15.75" thickBot="1" x14ac:dyDescent="0.3">
      <c r="A66" s="414"/>
      <c r="B66" s="430"/>
      <c r="C66" s="509"/>
      <c r="D66" s="10"/>
      <c r="E66" s="5"/>
      <c r="F66" s="5"/>
      <c r="G66" s="5"/>
      <c r="H66" s="25"/>
      <c r="I66" s="25"/>
      <c r="J66" s="162"/>
      <c r="K66" s="5"/>
      <c r="M66" s="59" t="s">
        <v>46</v>
      </c>
      <c r="N66" s="61">
        <f>I61+I63+I64+I65+I66+I68+I69+I71</f>
        <v>0</v>
      </c>
    </row>
    <row r="67" spans="1:14" s="3" customFormat="1" x14ac:dyDescent="0.25">
      <c r="A67" s="414"/>
      <c r="B67" s="430"/>
      <c r="C67" s="509"/>
      <c r="D67" s="10"/>
      <c r="E67" s="5"/>
      <c r="F67" s="5"/>
      <c r="G67" s="5"/>
      <c r="H67" s="5"/>
      <c r="I67" s="5"/>
      <c r="J67" s="162"/>
      <c r="K67" s="5"/>
    </row>
    <row r="68" spans="1:14" x14ac:dyDescent="0.25">
      <c r="A68" s="414"/>
      <c r="B68" s="430"/>
      <c r="C68" s="509"/>
      <c r="D68" s="10"/>
      <c r="E68" s="5"/>
      <c r="F68" s="5"/>
      <c r="G68" s="5"/>
      <c r="H68" s="25"/>
      <c r="I68" s="25"/>
      <c r="J68" s="162"/>
      <c r="K68" s="5"/>
    </row>
    <row r="69" spans="1:14" x14ac:dyDescent="0.25">
      <c r="A69" s="414"/>
      <c r="B69" s="430"/>
      <c r="C69" s="509"/>
      <c r="D69" s="10"/>
      <c r="E69" s="5"/>
      <c r="F69" s="5"/>
      <c r="G69" s="5"/>
      <c r="H69" s="25"/>
      <c r="I69" s="25"/>
      <c r="J69" s="162"/>
      <c r="K69" s="5"/>
    </row>
    <row r="70" spans="1:14" x14ac:dyDescent="0.25">
      <c r="A70" s="414"/>
      <c r="B70" s="430"/>
      <c r="C70" s="509"/>
      <c r="D70" s="10"/>
      <c r="E70" s="10"/>
      <c r="F70" s="10"/>
      <c r="G70" s="10"/>
      <c r="H70" s="10"/>
      <c r="I70" s="10"/>
      <c r="J70" s="169"/>
      <c r="K70" s="10"/>
    </row>
    <row r="71" spans="1:14" ht="15.75" thickBot="1" x14ac:dyDescent="0.3">
      <c r="A71" s="414"/>
      <c r="B71" s="430"/>
      <c r="C71" s="508"/>
      <c r="D71" s="19"/>
      <c r="E71" s="19"/>
      <c r="F71" s="19"/>
      <c r="G71" s="19"/>
      <c r="H71" s="146"/>
      <c r="I71" s="146"/>
      <c r="J71" s="167"/>
      <c r="K71" s="19"/>
    </row>
    <row r="72" spans="1:14" x14ac:dyDescent="0.25">
      <c r="A72" s="414"/>
      <c r="B72" s="429"/>
      <c r="C72" s="511"/>
      <c r="D72" s="17"/>
      <c r="E72" s="25"/>
      <c r="F72" s="25"/>
      <c r="G72" s="25"/>
      <c r="H72" s="25"/>
      <c r="I72" s="25"/>
      <c r="J72" s="165"/>
      <c r="K72" s="25"/>
    </row>
    <row r="73" spans="1:14" s="3" customFormat="1" ht="15.75" thickBot="1" x14ac:dyDescent="0.3">
      <c r="A73" s="414"/>
      <c r="B73" s="430"/>
      <c r="C73" s="509"/>
      <c r="D73" s="10"/>
      <c r="E73" s="5"/>
      <c r="F73" s="5"/>
      <c r="G73" s="5"/>
      <c r="H73" s="25"/>
      <c r="I73" s="25"/>
      <c r="J73" s="162"/>
      <c r="K73" s="5"/>
    </row>
    <row r="74" spans="1:14" s="3" customFormat="1" x14ac:dyDescent="0.25">
      <c r="A74" s="414"/>
      <c r="B74" s="430"/>
      <c r="C74" s="509"/>
      <c r="D74" s="10"/>
      <c r="E74" s="5"/>
      <c r="F74" s="5"/>
      <c r="G74" s="5"/>
      <c r="H74" s="5"/>
      <c r="I74" s="5"/>
      <c r="J74" s="162"/>
      <c r="K74" s="5"/>
      <c r="M74" s="56" t="s">
        <v>32</v>
      </c>
      <c r="N74" s="55">
        <f>F75+F79</f>
        <v>0</v>
      </c>
    </row>
    <row r="75" spans="1:14" s="3" customFormat="1" x14ac:dyDescent="0.25">
      <c r="A75" s="414"/>
      <c r="B75" s="430"/>
      <c r="C75" s="509"/>
      <c r="D75" s="10"/>
      <c r="E75" s="5"/>
      <c r="F75" s="5"/>
      <c r="G75" s="5"/>
      <c r="H75" s="5"/>
      <c r="I75" s="5"/>
      <c r="J75" s="162"/>
      <c r="K75" s="5"/>
      <c r="M75" s="62" t="s">
        <v>33</v>
      </c>
      <c r="N75" s="54">
        <f>F74</f>
        <v>0</v>
      </c>
    </row>
    <row r="76" spans="1:14" s="3" customFormat="1" x14ac:dyDescent="0.25">
      <c r="A76" s="414"/>
      <c r="B76" s="430"/>
      <c r="C76" s="509"/>
      <c r="D76" s="10"/>
      <c r="E76" s="5"/>
      <c r="F76" s="5"/>
      <c r="G76" s="5"/>
      <c r="H76" s="5"/>
      <c r="I76" s="5"/>
      <c r="J76" s="162"/>
      <c r="K76" s="5"/>
      <c r="M76" s="50" t="s">
        <v>29</v>
      </c>
      <c r="N76" s="52">
        <f>F76</f>
        <v>0</v>
      </c>
    </row>
    <row r="77" spans="1:14" s="3" customFormat="1" ht="15.75" thickBot="1" x14ac:dyDescent="0.3">
      <c r="A77" s="414"/>
      <c r="B77" s="430"/>
      <c r="C77" s="509"/>
      <c r="D77" s="10"/>
      <c r="E77" s="10"/>
      <c r="F77" s="10"/>
      <c r="G77" s="10"/>
      <c r="H77" s="25"/>
      <c r="I77" s="25"/>
      <c r="J77" s="169"/>
      <c r="K77" s="10"/>
      <c r="M77" s="59" t="s">
        <v>46</v>
      </c>
      <c r="N77" s="61">
        <f>I72+I73+I77+I78</f>
        <v>0</v>
      </c>
    </row>
    <row r="78" spans="1:14" s="3" customFormat="1" x14ac:dyDescent="0.25">
      <c r="A78" s="414"/>
      <c r="B78" s="430"/>
      <c r="C78" s="509"/>
      <c r="D78" s="10"/>
      <c r="E78" s="10"/>
      <c r="F78" s="10"/>
      <c r="G78" s="10"/>
      <c r="H78" s="25"/>
      <c r="I78" s="25"/>
      <c r="J78" s="169"/>
      <c r="K78" s="10"/>
    </row>
    <row r="79" spans="1:14" s="3" customFormat="1" ht="15.75" thickBot="1" x14ac:dyDescent="0.3">
      <c r="A79" s="414"/>
      <c r="B79" s="430"/>
      <c r="C79" s="508"/>
      <c r="D79" s="19"/>
      <c r="E79" s="19"/>
      <c r="F79" s="19"/>
      <c r="G79" s="19"/>
      <c r="H79" s="19"/>
      <c r="I79" s="19"/>
      <c r="J79" s="167"/>
      <c r="K79" s="19"/>
    </row>
    <row r="80" spans="1:14" s="3" customFormat="1" x14ac:dyDescent="0.25">
      <c r="A80" s="414"/>
      <c r="B80" s="429"/>
      <c r="C80" s="507"/>
      <c r="D80" s="18"/>
      <c r="E80" s="11"/>
      <c r="F80" s="11"/>
      <c r="G80" s="11"/>
      <c r="H80" s="11"/>
      <c r="I80" s="11"/>
      <c r="J80" s="163"/>
      <c r="K80" s="11"/>
    </row>
    <row r="81" spans="1:14" s="3" customFormat="1" x14ac:dyDescent="0.25">
      <c r="A81" s="414"/>
      <c r="B81" s="430"/>
      <c r="C81" s="509"/>
      <c r="D81" s="10"/>
      <c r="E81" s="5"/>
      <c r="F81" s="5"/>
      <c r="G81" s="5"/>
      <c r="H81" s="5"/>
      <c r="I81" s="5"/>
      <c r="J81" s="162"/>
      <c r="K81" s="5"/>
    </row>
    <row r="82" spans="1:14" s="3" customFormat="1" ht="15.75" thickBot="1" x14ac:dyDescent="0.3">
      <c r="A82" s="414"/>
      <c r="B82" s="430"/>
      <c r="C82" s="509"/>
      <c r="D82" s="10"/>
      <c r="E82" s="5"/>
      <c r="F82" s="5"/>
      <c r="G82" s="5"/>
      <c r="H82" s="5"/>
      <c r="I82" s="5"/>
      <c r="J82" s="162"/>
      <c r="K82" s="5"/>
    </row>
    <row r="83" spans="1:14" s="3" customFormat="1" x14ac:dyDescent="0.25">
      <c r="A83" s="414"/>
      <c r="B83" s="430"/>
      <c r="C83" s="509"/>
      <c r="D83" s="10"/>
      <c r="E83" s="5"/>
      <c r="F83" s="5"/>
      <c r="G83" s="5"/>
      <c r="H83" s="25"/>
      <c r="I83" s="25"/>
      <c r="J83" s="162"/>
      <c r="K83" s="5"/>
      <c r="M83" s="56" t="s">
        <v>32</v>
      </c>
      <c r="N83" s="55">
        <f>F82+F86+F91</f>
        <v>0</v>
      </c>
    </row>
    <row r="84" spans="1:14" s="3" customFormat="1" x14ac:dyDescent="0.25">
      <c r="A84" s="414"/>
      <c r="B84" s="430"/>
      <c r="C84" s="509"/>
      <c r="D84" s="10"/>
      <c r="E84" s="5"/>
      <c r="F84" s="5"/>
      <c r="G84" s="5"/>
      <c r="H84" s="25"/>
      <c r="I84" s="25"/>
      <c r="J84" s="162"/>
      <c r="K84" s="5"/>
      <c r="M84" s="62" t="s">
        <v>33</v>
      </c>
      <c r="N84" s="54">
        <f>F81</f>
        <v>0</v>
      </c>
    </row>
    <row r="85" spans="1:14" s="3" customFormat="1" x14ac:dyDescent="0.25">
      <c r="A85" s="414"/>
      <c r="B85" s="430"/>
      <c r="C85" s="513"/>
      <c r="D85" s="10"/>
      <c r="E85" s="5"/>
      <c r="F85" s="5"/>
      <c r="G85" s="5"/>
      <c r="H85" s="25"/>
      <c r="I85" s="25"/>
      <c r="J85" s="162"/>
      <c r="K85" s="5"/>
      <c r="M85" s="50" t="s">
        <v>29</v>
      </c>
      <c r="N85" s="52">
        <f>F89+F90</f>
        <v>0</v>
      </c>
    </row>
    <row r="86" spans="1:14" s="3" customFormat="1" x14ac:dyDescent="0.25">
      <c r="A86" s="414"/>
      <c r="B86" s="430"/>
      <c r="C86" s="513"/>
      <c r="D86" s="10"/>
      <c r="E86" s="5"/>
      <c r="F86" s="5"/>
      <c r="G86" s="5"/>
      <c r="H86" s="5"/>
      <c r="I86" s="5"/>
      <c r="J86" s="162"/>
      <c r="K86" s="5"/>
      <c r="M86" s="77" t="s">
        <v>46</v>
      </c>
      <c r="N86" s="67">
        <f>I83+I84+I85+I88+I92</f>
        <v>0</v>
      </c>
    </row>
    <row r="87" spans="1:14" s="3" customFormat="1" x14ac:dyDescent="0.25">
      <c r="A87" s="414"/>
      <c r="B87" s="430"/>
      <c r="C87" s="513"/>
      <c r="D87" s="10"/>
      <c r="E87" s="5"/>
      <c r="F87" s="5"/>
      <c r="G87" s="5"/>
      <c r="H87" s="5"/>
      <c r="I87" s="5"/>
      <c r="J87" s="162"/>
      <c r="K87" s="5"/>
      <c r="M87" s="64" t="s">
        <v>45</v>
      </c>
      <c r="N87" s="68">
        <f>F80</f>
        <v>0</v>
      </c>
    </row>
    <row r="88" spans="1:14" s="3" customFormat="1" ht="15.75" thickBot="1" x14ac:dyDescent="0.3">
      <c r="A88" s="414"/>
      <c r="B88" s="430"/>
      <c r="C88" s="513"/>
      <c r="D88" s="10"/>
      <c r="E88" s="5"/>
      <c r="F88" s="5"/>
      <c r="G88" s="5"/>
      <c r="H88" s="25"/>
      <c r="I88" s="25"/>
      <c r="J88" s="162"/>
      <c r="K88" s="5"/>
      <c r="M88" s="65" t="s">
        <v>38</v>
      </c>
      <c r="N88" s="66">
        <f>F87</f>
        <v>0</v>
      </c>
    </row>
    <row r="89" spans="1:14" s="3" customFormat="1" x14ac:dyDescent="0.25">
      <c r="A89" s="414"/>
      <c r="B89" s="430"/>
      <c r="C89" s="509"/>
      <c r="D89" s="10"/>
      <c r="E89" s="5"/>
      <c r="F89" s="5"/>
      <c r="G89" s="5"/>
      <c r="H89" s="5"/>
      <c r="I89" s="5"/>
      <c r="J89" s="162"/>
      <c r="K89" s="5"/>
    </row>
    <row r="90" spans="1:14" s="3" customFormat="1" ht="24" customHeight="1" x14ac:dyDescent="0.25">
      <c r="A90" s="414"/>
      <c r="B90" s="430"/>
      <c r="C90" s="509"/>
      <c r="D90" s="10"/>
      <c r="E90" s="5"/>
      <c r="F90" s="5"/>
      <c r="G90" s="5"/>
      <c r="H90" s="5"/>
      <c r="I90" s="5"/>
      <c r="J90" s="162"/>
      <c r="K90" s="5"/>
    </row>
    <row r="91" spans="1:14" s="3" customFormat="1" x14ac:dyDescent="0.25">
      <c r="A91" s="414"/>
      <c r="B91" s="430"/>
      <c r="C91" s="509"/>
      <c r="D91" s="10"/>
      <c r="E91" s="5"/>
      <c r="F91" s="5"/>
      <c r="G91" s="5"/>
      <c r="H91" s="5"/>
      <c r="I91" s="5"/>
      <c r="J91" s="162"/>
      <c r="K91" s="5"/>
    </row>
    <row r="92" spans="1:14" s="3" customFormat="1" ht="15.75" thickBot="1" x14ac:dyDescent="0.3">
      <c r="A92" s="414"/>
      <c r="B92" s="430"/>
      <c r="C92" s="508"/>
      <c r="D92" s="19"/>
      <c r="E92" s="14"/>
      <c r="F92" s="14"/>
      <c r="G92" s="14"/>
      <c r="H92" s="146"/>
      <c r="I92" s="146"/>
      <c r="J92" s="164"/>
      <c r="K92" s="14"/>
    </row>
    <row r="93" spans="1:14" s="3" customFormat="1" x14ac:dyDescent="0.25">
      <c r="A93" s="414"/>
      <c r="B93" s="430"/>
      <c r="C93" s="507"/>
      <c r="D93" s="18"/>
      <c r="E93" s="18"/>
      <c r="F93" s="18"/>
      <c r="G93" s="18"/>
      <c r="H93" s="18"/>
      <c r="I93" s="18"/>
      <c r="J93" s="170"/>
      <c r="K93" s="18"/>
    </row>
    <row r="94" spans="1:14" s="3" customFormat="1" x14ac:dyDescent="0.25">
      <c r="A94" s="414"/>
      <c r="B94" s="430"/>
      <c r="C94" s="509"/>
      <c r="D94" s="10"/>
      <c r="E94" s="5"/>
      <c r="F94" s="5"/>
      <c r="G94" s="5"/>
      <c r="H94" s="25"/>
      <c r="I94" s="25"/>
      <c r="J94" s="162"/>
      <c r="K94" s="5"/>
    </row>
    <row r="95" spans="1:14" s="3" customFormat="1" ht="15.75" thickBot="1" x14ac:dyDescent="0.3">
      <c r="A95" s="414"/>
      <c r="B95" s="430"/>
      <c r="C95" s="509"/>
      <c r="D95" s="10"/>
      <c r="E95" s="5"/>
      <c r="F95" s="5"/>
      <c r="G95" s="5"/>
      <c r="H95" s="5"/>
      <c r="I95" s="5"/>
      <c r="J95" s="162"/>
      <c r="K95" s="5"/>
      <c r="M95" s="69"/>
      <c r="N95" s="69"/>
    </row>
    <row r="96" spans="1:14" s="3" customFormat="1" x14ac:dyDescent="0.25">
      <c r="A96" s="414"/>
      <c r="B96" s="430"/>
      <c r="C96" s="509"/>
      <c r="D96" s="10"/>
      <c r="E96" s="5"/>
      <c r="F96" s="5"/>
      <c r="G96" s="5"/>
      <c r="H96" s="25"/>
      <c r="I96" s="25"/>
      <c r="J96" s="162"/>
      <c r="K96" s="5"/>
      <c r="M96" s="73" t="s">
        <v>32</v>
      </c>
      <c r="N96" s="55">
        <f>F93</f>
        <v>0</v>
      </c>
    </row>
    <row r="97" spans="1:14" s="3" customFormat="1" x14ac:dyDescent="0.25">
      <c r="A97" s="414"/>
      <c r="B97" s="430"/>
      <c r="C97" s="509"/>
      <c r="D97" s="10"/>
      <c r="E97" s="5"/>
      <c r="F97" s="5"/>
      <c r="G97" s="5"/>
      <c r="H97" s="25"/>
      <c r="I97" s="25"/>
      <c r="J97" s="162"/>
      <c r="K97" s="5"/>
      <c r="M97" s="74" t="s">
        <v>29</v>
      </c>
      <c r="N97" s="52">
        <f>F95</f>
        <v>0</v>
      </c>
    </row>
    <row r="98" spans="1:14" s="3" customFormat="1" ht="15.75" thickBot="1" x14ac:dyDescent="0.3">
      <c r="A98" s="414"/>
      <c r="B98" s="430"/>
      <c r="C98" s="509"/>
      <c r="D98" s="10"/>
      <c r="E98" s="5"/>
      <c r="F98" s="5"/>
      <c r="G98" s="5"/>
      <c r="H98" s="25"/>
      <c r="I98" s="25"/>
      <c r="J98" s="162"/>
      <c r="K98" s="5"/>
      <c r="M98" s="78" t="s">
        <v>46</v>
      </c>
      <c r="N98" s="61">
        <f>I94+I96+I97+I98+I99+I100+I101</f>
        <v>0</v>
      </c>
    </row>
    <row r="99" spans="1:14" s="3" customFormat="1" x14ac:dyDescent="0.25">
      <c r="A99" s="414"/>
      <c r="B99" s="430"/>
      <c r="C99" s="509"/>
      <c r="D99" s="10"/>
      <c r="E99" s="5"/>
      <c r="F99" s="5"/>
      <c r="G99" s="5"/>
      <c r="H99" s="25"/>
      <c r="I99" s="25"/>
      <c r="J99" s="162"/>
      <c r="K99" s="5"/>
    </row>
    <row r="100" spans="1:14" s="3" customFormat="1" x14ac:dyDescent="0.25">
      <c r="A100" s="414"/>
      <c r="B100" s="430"/>
      <c r="C100" s="509"/>
      <c r="D100" s="10"/>
      <c r="E100" s="5"/>
      <c r="F100" s="5"/>
      <c r="G100" s="5"/>
      <c r="H100" s="25"/>
      <c r="I100" s="25"/>
      <c r="J100" s="162"/>
      <c r="K100" s="5"/>
    </row>
    <row r="101" spans="1:14" s="3" customFormat="1" ht="15.75" thickBot="1" x14ac:dyDescent="0.3">
      <c r="A101" s="414"/>
      <c r="B101" s="430"/>
      <c r="C101" s="508"/>
      <c r="D101" s="19"/>
      <c r="E101" s="14"/>
      <c r="F101" s="14"/>
      <c r="G101" s="14"/>
      <c r="H101" s="146"/>
      <c r="I101" s="146"/>
      <c r="J101" s="164"/>
      <c r="K101" s="14"/>
    </row>
    <row r="102" spans="1:14" s="3" customFormat="1" x14ac:dyDescent="0.25">
      <c r="A102" s="414"/>
      <c r="B102" s="430"/>
      <c r="C102" s="511"/>
      <c r="D102" s="17"/>
      <c r="E102" s="17"/>
      <c r="F102" s="17"/>
      <c r="G102" s="17"/>
      <c r="H102" s="25"/>
      <c r="I102" s="25"/>
      <c r="J102" s="171"/>
      <c r="K102" s="17"/>
    </row>
    <row r="103" spans="1:14" s="3" customFormat="1" ht="15.75" thickBot="1" x14ac:dyDescent="0.3">
      <c r="A103" s="414"/>
      <c r="B103" s="430"/>
      <c r="C103" s="509"/>
      <c r="D103" s="10"/>
      <c r="E103" s="5"/>
      <c r="F103" s="5"/>
      <c r="G103" s="5"/>
      <c r="H103" s="25"/>
      <c r="I103" s="25"/>
      <c r="J103" s="162"/>
      <c r="K103" s="5"/>
    </row>
    <row r="104" spans="1:14" s="3" customFormat="1" ht="15.75" thickBot="1" x14ac:dyDescent="0.3">
      <c r="A104" s="414"/>
      <c r="B104" s="430"/>
      <c r="C104" s="509"/>
      <c r="D104" s="10"/>
      <c r="E104" s="5"/>
      <c r="F104" s="5"/>
      <c r="G104" s="5"/>
      <c r="H104" s="25"/>
      <c r="I104" s="25"/>
      <c r="J104" s="162"/>
      <c r="K104" s="5"/>
      <c r="M104" s="75" t="s">
        <v>46</v>
      </c>
      <c r="N104" s="76">
        <f>I102+I103+I104+I105+I106</f>
        <v>0</v>
      </c>
    </row>
    <row r="105" spans="1:14" s="3" customFormat="1" x14ac:dyDescent="0.25">
      <c r="A105" s="414"/>
      <c r="B105" s="430"/>
      <c r="C105" s="509"/>
      <c r="D105" s="10"/>
      <c r="E105" s="5"/>
      <c r="F105" s="5"/>
      <c r="G105" s="5"/>
      <c r="H105" s="25"/>
      <c r="I105" s="25"/>
      <c r="J105" s="162"/>
      <c r="K105" s="5"/>
    </row>
    <row r="106" spans="1:14" s="3" customFormat="1" ht="15.75" thickBot="1" x14ac:dyDescent="0.3">
      <c r="A106" s="414"/>
      <c r="B106" s="430"/>
      <c r="C106" s="510"/>
      <c r="D106" s="30"/>
      <c r="E106" s="26"/>
      <c r="F106" s="26"/>
      <c r="G106" s="26"/>
      <c r="H106" s="35"/>
      <c r="I106" s="35"/>
      <c r="J106" s="166"/>
      <c r="K106" s="26"/>
    </row>
    <row r="107" spans="1:14" x14ac:dyDescent="0.25">
      <c r="A107" s="414"/>
      <c r="B107" s="430"/>
      <c r="C107" s="507"/>
      <c r="D107" s="18"/>
      <c r="E107" s="18"/>
      <c r="F107" s="18"/>
      <c r="G107" s="18"/>
      <c r="H107" s="11"/>
      <c r="I107" s="11"/>
      <c r="J107" s="170"/>
      <c r="K107" s="18"/>
    </row>
    <row r="108" spans="1:14" s="3" customFormat="1" x14ac:dyDescent="0.25">
      <c r="A108" s="414"/>
      <c r="B108" s="430"/>
      <c r="C108" s="509"/>
      <c r="D108" s="10"/>
      <c r="E108" s="5"/>
      <c r="F108" s="5"/>
      <c r="G108" s="5"/>
      <c r="H108" s="5"/>
      <c r="I108" s="5"/>
      <c r="J108" s="162"/>
      <c r="K108" s="5"/>
    </row>
    <row r="109" spans="1:14" x14ac:dyDescent="0.25">
      <c r="A109" s="414"/>
      <c r="B109" s="430"/>
      <c r="C109" s="509"/>
      <c r="D109" s="10"/>
      <c r="E109" s="5"/>
      <c r="F109" s="5"/>
      <c r="G109" s="5"/>
      <c r="H109" s="25"/>
      <c r="I109" s="25"/>
      <c r="J109" s="162"/>
      <c r="K109" s="5"/>
      <c r="M109" s="69"/>
      <c r="N109" s="69"/>
    </row>
    <row r="110" spans="1:14" ht="15.75" thickBot="1" x14ac:dyDescent="0.3">
      <c r="A110" s="414"/>
      <c r="B110" s="430"/>
      <c r="C110" s="509"/>
      <c r="D110" s="10"/>
      <c r="E110" s="5"/>
      <c r="F110" s="5"/>
      <c r="G110" s="5"/>
      <c r="H110" s="25"/>
      <c r="I110" s="25"/>
      <c r="J110" s="162"/>
      <c r="K110" s="5"/>
      <c r="M110" s="69"/>
      <c r="N110" s="69"/>
    </row>
    <row r="111" spans="1:14" ht="17.25" customHeight="1" x14ac:dyDescent="0.25">
      <c r="A111" s="414"/>
      <c r="B111" s="430"/>
      <c r="C111" s="509"/>
      <c r="D111" s="10"/>
      <c r="E111" s="5"/>
      <c r="F111" s="5"/>
      <c r="G111" s="5"/>
      <c r="H111" s="5"/>
      <c r="I111" s="5"/>
      <c r="J111" s="162"/>
      <c r="K111" s="5"/>
      <c r="M111" s="70" t="s">
        <v>29</v>
      </c>
      <c r="N111" s="71">
        <f>F108+F111</f>
        <v>0</v>
      </c>
    </row>
    <row r="112" spans="1:14" ht="15.75" thickBot="1" x14ac:dyDescent="0.3">
      <c r="A112" s="414"/>
      <c r="B112" s="430"/>
      <c r="C112" s="509"/>
      <c r="D112" s="10"/>
      <c r="E112" s="5"/>
      <c r="F112" s="5"/>
      <c r="G112" s="5"/>
      <c r="H112" s="25"/>
      <c r="I112" s="25"/>
      <c r="J112" s="162"/>
      <c r="K112" s="5"/>
      <c r="M112" s="59" t="s">
        <v>46</v>
      </c>
      <c r="N112" s="61">
        <f>I107+I109+I110+I112+I113+I114</f>
        <v>0</v>
      </c>
    </row>
    <row r="113" spans="1:14" x14ac:dyDescent="0.25">
      <c r="A113" s="414"/>
      <c r="B113" s="430"/>
      <c r="C113" s="509"/>
      <c r="D113" s="10"/>
      <c r="E113" s="5"/>
      <c r="F113" s="5"/>
      <c r="G113" s="5"/>
      <c r="H113" s="25"/>
      <c r="I113" s="25"/>
      <c r="J113" s="162"/>
      <c r="K113" s="5"/>
    </row>
    <row r="114" spans="1:14" ht="15.75" thickBot="1" x14ac:dyDescent="0.3">
      <c r="A114" s="415"/>
      <c r="B114" s="430"/>
      <c r="C114" s="510"/>
      <c r="D114" s="30"/>
      <c r="E114" s="26"/>
      <c r="F114" s="26"/>
      <c r="G114" s="26"/>
      <c r="H114" s="35"/>
      <c r="I114" s="35"/>
      <c r="J114" s="166"/>
      <c r="K114" s="26"/>
    </row>
    <row r="115" spans="1:14" x14ac:dyDescent="0.25">
      <c r="A115" s="413"/>
      <c r="B115" s="430"/>
      <c r="C115" s="507"/>
      <c r="D115" s="18"/>
      <c r="E115" s="18"/>
      <c r="F115" s="18"/>
      <c r="G115" s="18"/>
      <c r="H115" s="11"/>
      <c r="I115" s="11"/>
      <c r="J115" s="170"/>
      <c r="K115" s="18"/>
    </row>
    <row r="116" spans="1:14" s="3" customFormat="1" x14ac:dyDescent="0.25">
      <c r="A116" s="414"/>
      <c r="B116" s="430"/>
      <c r="C116" s="509"/>
      <c r="D116" s="10"/>
      <c r="E116" s="5"/>
      <c r="F116" s="5"/>
      <c r="G116" s="5"/>
      <c r="H116" s="5"/>
      <c r="I116" s="5"/>
      <c r="J116" s="162"/>
      <c r="K116" s="5"/>
    </row>
    <row r="117" spans="1:14" ht="15.75" thickBot="1" x14ac:dyDescent="0.3">
      <c r="A117" s="414"/>
      <c r="B117" s="430"/>
      <c r="C117" s="509"/>
      <c r="D117" s="10"/>
      <c r="E117" s="5"/>
      <c r="F117" s="5"/>
      <c r="G117" s="5"/>
      <c r="H117" s="5"/>
      <c r="I117" s="5"/>
      <c r="J117" s="162"/>
      <c r="K117" s="5"/>
    </row>
    <row r="118" spans="1:14" s="3" customFormat="1" x14ac:dyDescent="0.25">
      <c r="A118" s="414"/>
      <c r="B118" s="430"/>
      <c r="C118" s="509"/>
      <c r="D118" s="10"/>
      <c r="E118" s="5"/>
      <c r="F118" s="5"/>
      <c r="G118" s="5"/>
      <c r="H118" s="5"/>
      <c r="I118" s="5"/>
      <c r="J118" s="162"/>
      <c r="K118" s="5"/>
      <c r="M118" s="56" t="s">
        <v>32</v>
      </c>
      <c r="N118" s="55">
        <f>F116+F118+F119+F120+F122+F124+F125+F127+F128</f>
        <v>0</v>
      </c>
    </row>
    <row r="119" spans="1:14" s="3" customFormat="1" x14ac:dyDescent="0.25">
      <c r="A119" s="414"/>
      <c r="B119" s="430"/>
      <c r="C119" s="509"/>
      <c r="D119" s="10"/>
      <c r="E119" s="5"/>
      <c r="F119" s="5"/>
      <c r="G119" s="5"/>
      <c r="H119" s="5"/>
      <c r="I119" s="5"/>
      <c r="J119" s="162"/>
      <c r="K119" s="5"/>
      <c r="M119" s="50" t="s">
        <v>29</v>
      </c>
      <c r="N119" s="52">
        <f>F130</f>
        <v>0</v>
      </c>
    </row>
    <row r="120" spans="1:14" s="3" customFormat="1" ht="15.75" thickBot="1" x14ac:dyDescent="0.3">
      <c r="A120" s="414"/>
      <c r="B120" s="430"/>
      <c r="C120" s="509"/>
      <c r="D120" s="10"/>
      <c r="E120" s="5"/>
      <c r="F120" s="5"/>
      <c r="G120" s="5"/>
      <c r="H120" s="5"/>
      <c r="I120" s="5"/>
      <c r="J120" s="162"/>
      <c r="K120" s="5"/>
      <c r="M120" s="59" t="s">
        <v>34</v>
      </c>
      <c r="N120" s="63">
        <f>I115+I117+I121+I123+I126+I129+I131</f>
        <v>0</v>
      </c>
    </row>
    <row r="121" spans="1:14" x14ac:dyDescent="0.25">
      <c r="A121" s="414"/>
      <c r="B121" s="430"/>
      <c r="C121" s="509"/>
      <c r="D121" s="10"/>
      <c r="E121" s="5"/>
      <c r="F121" s="5"/>
      <c r="G121" s="5"/>
      <c r="H121" s="5"/>
      <c r="I121" s="5"/>
      <c r="J121" s="162"/>
      <c r="K121" s="5"/>
    </row>
    <row r="122" spans="1:14" s="3" customFormat="1" x14ac:dyDescent="0.25">
      <c r="A122" s="414"/>
      <c r="B122" s="430"/>
      <c r="C122" s="509"/>
      <c r="D122" s="10"/>
      <c r="E122" s="5"/>
      <c r="F122" s="5"/>
      <c r="G122" s="5"/>
      <c r="H122" s="5"/>
      <c r="I122" s="5"/>
      <c r="J122" s="162"/>
      <c r="K122" s="5"/>
    </row>
    <row r="123" spans="1:14" x14ac:dyDescent="0.25">
      <c r="A123" s="414"/>
      <c r="B123" s="430"/>
      <c r="C123" s="509"/>
      <c r="D123" s="10"/>
      <c r="E123" s="5"/>
      <c r="F123" s="5"/>
      <c r="G123" s="5"/>
      <c r="H123" s="5"/>
      <c r="I123" s="5"/>
      <c r="J123" s="162"/>
      <c r="K123" s="5"/>
    </row>
    <row r="124" spans="1:14" s="3" customFormat="1" x14ac:dyDescent="0.25">
      <c r="A124" s="414"/>
      <c r="B124" s="430"/>
      <c r="C124" s="509"/>
      <c r="D124" s="10"/>
      <c r="E124" s="5"/>
      <c r="F124" s="5"/>
      <c r="G124" s="5"/>
      <c r="H124" s="5"/>
      <c r="I124" s="5"/>
      <c r="J124" s="162"/>
      <c r="K124" s="5"/>
    </row>
    <row r="125" spans="1:14" s="3" customFormat="1" x14ac:dyDescent="0.25">
      <c r="A125" s="414"/>
      <c r="B125" s="430"/>
      <c r="C125" s="509"/>
      <c r="D125" s="10"/>
      <c r="E125" s="5"/>
      <c r="F125" s="5"/>
      <c r="G125" s="5"/>
      <c r="H125" s="5"/>
      <c r="I125" s="5"/>
      <c r="J125" s="162"/>
      <c r="K125" s="5"/>
    </row>
    <row r="126" spans="1:14" x14ac:dyDescent="0.25">
      <c r="A126" s="414"/>
      <c r="B126" s="430"/>
      <c r="C126" s="509"/>
      <c r="D126" s="10"/>
      <c r="E126" s="5"/>
      <c r="F126" s="5"/>
      <c r="G126" s="5"/>
      <c r="H126" s="5"/>
      <c r="I126" s="5"/>
      <c r="J126" s="162"/>
      <c r="K126" s="5"/>
    </row>
    <row r="127" spans="1:14" s="3" customFormat="1" x14ac:dyDescent="0.25">
      <c r="A127" s="414"/>
      <c r="B127" s="430"/>
      <c r="C127" s="509"/>
      <c r="D127" s="10"/>
      <c r="E127" s="5"/>
      <c r="F127" s="5"/>
      <c r="G127" s="5"/>
      <c r="H127" s="5"/>
      <c r="I127" s="5"/>
      <c r="J127" s="162"/>
      <c r="K127" s="5"/>
    </row>
    <row r="128" spans="1:14" s="3" customFormat="1" x14ac:dyDescent="0.25">
      <c r="A128" s="414"/>
      <c r="B128" s="430"/>
      <c r="C128" s="509"/>
      <c r="D128" s="10"/>
      <c r="E128" s="5"/>
      <c r="F128" s="5"/>
      <c r="G128" s="5"/>
      <c r="H128" s="5"/>
      <c r="I128" s="5"/>
      <c r="J128" s="162"/>
      <c r="K128" s="5"/>
    </row>
    <row r="129" spans="1:14" x14ac:dyDescent="0.25">
      <c r="A129" s="414"/>
      <c r="B129" s="430"/>
      <c r="C129" s="509"/>
      <c r="D129" s="10"/>
      <c r="E129" s="5"/>
      <c r="F129" s="5"/>
      <c r="G129" s="5"/>
      <c r="H129" s="5"/>
      <c r="I129" s="5"/>
      <c r="J129" s="162"/>
      <c r="K129" s="5"/>
    </row>
    <row r="130" spans="1:14" s="3" customFormat="1" x14ac:dyDescent="0.25">
      <c r="A130" s="414"/>
      <c r="B130" s="430"/>
      <c r="C130" s="509"/>
      <c r="D130" s="10"/>
      <c r="E130" s="5"/>
      <c r="F130" s="5"/>
      <c r="G130" s="5"/>
      <c r="H130" s="5"/>
      <c r="I130" s="5"/>
      <c r="J130" s="162"/>
      <c r="K130" s="5"/>
    </row>
    <row r="131" spans="1:14" ht="15.75" thickBot="1" x14ac:dyDescent="0.3">
      <c r="A131" s="414"/>
      <c r="B131" s="430"/>
      <c r="C131" s="508"/>
      <c r="D131" s="19"/>
      <c r="E131" s="14"/>
      <c r="F131" s="14"/>
      <c r="G131" s="14"/>
      <c r="H131" s="14"/>
      <c r="I131" s="14"/>
      <c r="J131" s="164"/>
      <c r="K131" s="14"/>
    </row>
    <row r="132" spans="1:14" x14ac:dyDescent="0.25">
      <c r="A132" s="414"/>
      <c r="B132" s="430"/>
      <c r="C132" s="507"/>
      <c r="D132" s="18"/>
      <c r="E132" s="18"/>
      <c r="F132" s="18"/>
      <c r="G132" s="18"/>
      <c r="H132" s="11"/>
      <c r="I132" s="11"/>
      <c r="J132" s="170"/>
      <c r="K132" s="18"/>
    </row>
    <row r="133" spans="1:14" s="3" customFormat="1" x14ac:dyDescent="0.25">
      <c r="A133" s="414"/>
      <c r="B133" s="430"/>
      <c r="C133" s="509"/>
      <c r="D133" s="10"/>
      <c r="E133" s="5"/>
      <c r="F133" s="5"/>
      <c r="G133" s="5"/>
      <c r="H133" s="5"/>
      <c r="I133" s="5"/>
      <c r="J133" s="162"/>
      <c r="K133" s="5"/>
    </row>
    <row r="134" spans="1:14" ht="15.75" thickBot="1" x14ac:dyDescent="0.3">
      <c r="A134" s="414"/>
      <c r="B134" s="430"/>
      <c r="C134" s="509"/>
      <c r="D134" s="10"/>
      <c r="E134" s="5"/>
      <c r="F134" s="5"/>
      <c r="G134" s="5"/>
      <c r="H134" s="5"/>
      <c r="I134" s="5"/>
      <c r="J134" s="162"/>
      <c r="K134" s="5"/>
    </row>
    <row r="135" spans="1:14" x14ac:dyDescent="0.25">
      <c r="A135" s="414"/>
      <c r="B135" s="430"/>
      <c r="C135" s="509"/>
      <c r="D135" s="10"/>
      <c r="E135" s="5"/>
      <c r="F135" s="5"/>
      <c r="G135" s="5"/>
      <c r="H135" s="5"/>
      <c r="I135" s="5"/>
      <c r="J135" s="162"/>
      <c r="K135" s="5"/>
      <c r="M135" s="56" t="s">
        <v>32</v>
      </c>
      <c r="N135" s="55">
        <f>F133+F140</f>
        <v>0</v>
      </c>
    </row>
    <row r="136" spans="1:14" s="3" customFormat="1" x14ac:dyDescent="0.25">
      <c r="A136" s="414"/>
      <c r="B136" s="430"/>
      <c r="C136" s="509"/>
      <c r="D136" s="10"/>
      <c r="E136" s="5"/>
      <c r="F136" s="5"/>
      <c r="G136" s="5"/>
      <c r="H136" s="5"/>
      <c r="I136" s="5"/>
      <c r="J136" s="162"/>
      <c r="K136" s="5"/>
      <c r="M136" s="62" t="s">
        <v>33</v>
      </c>
      <c r="N136" s="54">
        <f>F136</f>
        <v>0</v>
      </c>
    </row>
    <row r="137" spans="1:14" s="3" customFormat="1" x14ac:dyDescent="0.25">
      <c r="A137" s="414"/>
      <c r="B137" s="430"/>
      <c r="C137" s="509"/>
      <c r="D137" s="10"/>
      <c r="E137" s="5"/>
      <c r="F137" s="5"/>
      <c r="G137" s="5"/>
      <c r="H137" s="5"/>
      <c r="I137" s="5"/>
      <c r="J137" s="162"/>
      <c r="K137" s="5"/>
      <c r="M137" s="50" t="s">
        <v>29</v>
      </c>
      <c r="N137" s="52">
        <f>F143</f>
        <v>0</v>
      </c>
    </row>
    <row r="138" spans="1:14" s="3" customFormat="1" x14ac:dyDescent="0.25">
      <c r="A138" s="414"/>
      <c r="B138" s="430"/>
      <c r="C138" s="509"/>
      <c r="D138" s="10"/>
      <c r="E138" s="5"/>
      <c r="F138" s="5"/>
      <c r="G138" s="5"/>
      <c r="H138" s="5"/>
      <c r="I138" s="5"/>
      <c r="J138" s="162"/>
      <c r="K138" s="5"/>
      <c r="M138" s="77" t="s">
        <v>46</v>
      </c>
      <c r="N138" s="67">
        <f>I132+I134+I135+I138+I139+I142+I144+I145+I146</f>
        <v>0</v>
      </c>
    </row>
    <row r="139" spans="1:14" ht="15.75" thickBot="1" x14ac:dyDescent="0.3">
      <c r="A139" s="414"/>
      <c r="B139" s="430"/>
      <c r="C139" s="509"/>
      <c r="D139" s="10"/>
      <c r="E139" s="5"/>
      <c r="F139" s="5"/>
      <c r="G139" s="5"/>
      <c r="H139" s="5"/>
      <c r="I139" s="5"/>
      <c r="J139" s="162"/>
      <c r="K139" s="5"/>
      <c r="M139" s="79" t="s">
        <v>45</v>
      </c>
      <c r="N139" s="80">
        <f>F137+F141</f>
        <v>0</v>
      </c>
    </row>
    <row r="140" spans="1:14" s="3" customFormat="1" x14ac:dyDescent="0.25">
      <c r="A140" s="414"/>
      <c r="B140" s="430"/>
      <c r="C140" s="509"/>
      <c r="D140" s="10"/>
      <c r="E140" s="5"/>
      <c r="F140" s="5"/>
      <c r="G140" s="5"/>
      <c r="H140" s="5"/>
      <c r="I140" s="5"/>
      <c r="J140" s="162"/>
      <c r="K140" s="5"/>
    </row>
    <row r="141" spans="1:14" s="3" customFormat="1" x14ac:dyDescent="0.25">
      <c r="A141" s="414"/>
      <c r="B141" s="430"/>
      <c r="C141" s="509"/>
      <c r="D141" s="10"/>
      <c r="E141" s="5"/>
      <c r="F141" s="5"/>
      <c r="G141" s="5"/>
      <c r="H141" s="5"/>
      <c r="I141" s="5"/>
      <c r="J141" s="162"/>
      <c r="K141" s="5"/>
    </row>
    <row r="142" spans="1:14" x14ac:dyDescent="0.25">
      <c r="A142" s="414"/>
      <c r="B142" s="430"/>
      <c r="C142" s="509"/>
      <c r="D142" s="10"/>
      <c r="E142" s="5"/>
      <c r="F142" s="5"/>
      <c r="G142" s="5"/>
      <c r="H142" s="5"/>
      <c r="I142" s="5"/>
      <c r="J142" s="162"/>
      <c r="K142" s="5"/>
    </row>
    <row r="143" spans="1:14" s="3" customFormat="1" x14ac:dyDescent="0.25">
      <c r="A143" s="414"/>
      <c r="B143" s="430"/>
      <c r="C143" s="509"/>
      <c r="D143" s="10"/>
      <c r="E143" s="5"/>
      <c r="F143" s="5"/>
      <c r="G143" s="5"/>
      <c r="H143" s="5"/>
      <c r="I143" s="5"/>
      <c r="J143" s="162"/>
      <c r="K143" s="5"/>
    </row>
    <row r="144" spans="1:14" x14ac:dyDescent="0.25">
      <c r="A144" s="414"/>
      <c r="B144" s="430"/>
      <c r="C144" s="509"/>
      <c r="D144" s="10"/>
      <c r="E144" s="5"/>
      <c r="F144" s="5"/>
      <c r="G144" s="5"/>
      <c r="H144" s="5"/>
      <c r="I144" s="5"/>
      <c r="J144" s="162"/>
      <c r="K144" s="5"/>
    </row>
    <row r="145" spans="1:14" ht="28.5" customHeight="1" x14ac:dyDescent="0.25">
      <c r="A145" s="414"/>
      <c r="B145" s="430"/>
      <c r="C145" s="509"/>
      <c r="D145" s="10"/>
      <c r="E145" s="5"/>
      <c r="F145" s="5"/>
      <c r="G145" s="5"/>
      <c r="H145" s="5"/>
      <c r="I145" s="5"/>
      <c r="J145" s="162"/>
      <c r="K145" s="5"/>
    </row>
    <row r="146" spans="1:14" ht="15.75" thickBot="1" x14ac:dyDescent="0.3">
      <c r="A146" s="414"/>
      <c r="B146" s="430"/>
      <c r="C146" s="508"/>
      <c r="D146" s="19"/>
      <c r="E146" s="14"/>
      <c r="F146" s="14"/>
      <c r="G146" s="14"/>
      <c r="H146" s="14"/>
      <c r="I146" s="14"/>
      <c r="J146" s="164"/>
      <c r="K146" s="14"/>
    </row>
    <row r="147" spans="1:14" s="3" customFormat="1" x14ac:dyDescent="0.25">
      <c r="A147" s="414"/>
      <c r="B147" s="430"/>
      <c r="C147" s="507"/>
      <c r="D147" s="18"/>
      <c r="E147" s="18"/>
      <c r="F147" s="18"/>
      <c r="G147" s="18"/>
      <c r="H147" s="18"/>
      <c r="I147" s="18"/>
      <c r="J147" s="170"/>
      <c r="K147" s="18"/>
    </row>
    <row r="148" spans="1:14" x14ac:dyDescent="0.25">
      <c r="A148" s="414"/>
      <c r="B148" s="430"/>
      <c r="C148" s="509"/>
      <c r="D148" s="10"/>
      <c r="E148" s="5"/>
      <c r="F148" s="5"/>
      <c r="G148" s="5"/>
      <c r="H148" s="5"/>
      <c r="I148" s="5"/>
      <c r="J148" s="162"/>
      <c r="K148" s="5"/>
    </row>
    <row r="149" spans="1:14" s="3" customFormat="1" ht="15.75" thickBot="1" x14ac:dyDescent="0.3">
      <c r="A149" s="414"/>
      <c r="B149" s="430"/>
      <c r="C149" s="509"/>
      <c r="D149" s="514"/>
      <c r="E149" s="5"/>
      <c r="F149" s="5"/>
      <c r="G149" s="5"/>
      <c r="H149" s="5"/>
      <c r="I149" s="5"/>
      <c r="J149" s="162"/>
      <c r="K149" s="5"/>
    </row>
    <row r="150" spans="1:14" s="3" customFormat="1" x14ac:dyDescent="0.25">
      <c r="A150" s="414"/>
      <c r="B150" s="430"/>
      <c r="C150" s="509"/>
      <c r="D150" s="10"/>
      <c r="E150" s="5"/>
      <c r="F150" s="5"/>
      <c r="G150" s="5"/>
      <c r="H150" s="5"/>
      <c r="I150" s="5"/>
      <c r="J150" s="162"/>
      <c r="K150" s="5"/>
      <c r="M150" s="56" t="s">
        <v>32</v>
      </c>
      <c r="N150" s="55">
        <f>F147+F152+F156</f>
        <v>0</v>
      </c>
    </row>
    <row r="151" spans="1:14" s="3" customFormat="1" x14ac:dyDescent="0.25">
      <c r="A151" s="414"/>
      <c r="B151" s="430"/>
      <c r="C151" s="509"/>
      <c r="D151" s="10"/>
      <c r="E151" s="5"/>
      <c r="F151" s="5"/>
      <c r="G151" s="5"/>
      <c r="H151" s="5"/>
      <c r="I151" s="5"/>
      <c r="J151" s="162"/>
      <c r="K151" s="5"/>
      <c r="M151" s="81" t="s">
        <v>49</v>
      </c>
      <c r="N151" s="84">
        <f>F150</f>
        <v>0</v>
      </c>
    </row>
    <row r="152" spans="1:14" s="3" customFormat="1" x14ac:dyDescent="0.25">
      <c r="A152" s="414"/>
      <c r="B152" s="430"/>
      <c r="C152" s="509"/>
      <c r="D152" s="10"/>
      <c r="E152" s="5"/>
      <c r="F152" s="5"/>
      <c r="G152" s="5"/>
      <c r="H152" s="5"/>
      <c r="I152" s="5"/>
      <c r="J152" s="162"/>
      <c r="K152" s="5"/>
      <c r="M152" s="50" t="s">
        <v>29</v>
      </c>
      <c r="N152" s="52">
        <f>F151+F157</f>
        <v>0</v>
      </c>
    </row>
    <row r="153" spans="1:14" x14ac:dyDescent="0.25">
      <c r="A153" s="414"/>
      <c r="B153" s="430"/>
      <c r="C153" s="509"/>
      <c r="D153" s="10"/>
      <c r="E153" s="5"/>
      <c r="F153" s="5"/>
      <c r="G153" s="5"/>
      <c r="H153" s="5"/>
      <c r="I153" s="5"/>
      <c r="J153" s="162"/>
      <c r="K153" s="5"/>
      <c r="M153" s="77" t="s">
        <v>46</v>
      </c>
      <c r="N153" s="67">
        <f>I148+I153+I154+I155+I158+I159+I160</f>
        <v>0</v>
      </c>
    </row>
    <row r="154" spans="1:14" ht="15.75" thickBot="1" x14ac:dyDescent="0.3">
      <c r="A154" s="414"/>
      <c r="B154" s="430"/>
      <c r="C154" s="509"/>
      <c r="D154" s="10"/>
      <c r="E154" s="5"/>
      <c r="F154" s="5"/>
      <c r="G154" s="5"/>
      <c r="H154" s="5"/>
      <c r="I154" s="5"/>
      <c r="J154" s="162"/>
      <c r="K154" s="5"/>
      <c r="M154" s="82" t="s">
        <v>50</v>
      </c>
      <c r="N154" s="83">
        <f>F149</f>
        <v>0</v>
      </c>
    </row>
    <row r="155" spans="1:14" x14ac:dyDescent="0.25">
      <c r="A155" s="414"/>
      <c r="B155" s="430"/>
      <c r="C155" s="509"/>
      <c r="D155" s="10"/>
      <c r="E155" s="5"/>
      <c r="F155" s="5"/>
      <c r="G155" s="5"/>
      <c r="H155" s="5"/>
      <c r="I155" s="5"/>
      <c r="J155" s="162"/>
      <c r="K155" s="5"/>
    </row>
    <row r="156" spans="1:14" s="3" customFormat="1" x14ac:dyDescent="0.25">
      <c r="A156" s="414"/>
      <c r="B156" s="430"/>
      <c r="C156" s="509"/>
      <c r="D156" s="10"/>
      <c r="E156" s="5"/>
      <c r="F156" s="5"/>
      <c r="G156" s="5"/>
      <c r="H156" s="5"/>
      <c r="I156" s="5"/>
      <c r="J156" s="162"/>
      <c r="K156" s="5"/>
    </row>
    <row r="157" spans="1:14" s="3" customFormat="1" x14ac:dyDescent="0.25">
      <c r="A157" s="414"/>
      <c r="B157" s="430"/>
      <c r="C157" s="509"/>
      <c r="D157" s="10"/>
      <c r="E157" s="5"/>
      <c r="F157" s="5"/>
      <c r="G157" s="5"/>
      <c r="H157" s="5"/>
      <c r="I157" s="5"/>
      <c r="J157" s="162"/>
      <c r="K157" s="5"/>
    </row>
    <row r="158" spans="1:14" x14ac:dyDescent="0.25">
      <c r="A158" s="414"/>
      <c r="B158" s="430"/>
      <c r="C158" s="509"/>
      <c r="D158" s="10"/>
      <c r="E158" s="5"/>
      <c r="F158" s="5"/>
      <c r="G158" s="5"/>
      <c r="H158" s="5"/>
      <c r="I158" s="5"/>
      <c r="J158" s="162"/>
      <c r="K158" s="5"/>
    </row>
    <row r="159" spans="1:14" s="3" customFormat="1" x14ac:dyDescent="0.25">
      <c r="A159" s="414"/>
      <c r="B159" s="430"/>
      <c r="C159" s="509"/>
      <c r="D159" s="10"/>
      <c r="E159" s="5"/>
      <c r="F159" s="5"/>
      <c r="G159" s="5"/>
      <c r="H159" s="5"/>
      <c r="I159" s="5"/>
      <c r="J159" s="162"/>
      <c r="K159" s="5"/>
    </row>
    <row r="160" spans="1:14" ht="15.75" thickBot="1" x14ac:dyDescent="0.3">
      <c r="A160" s="414"/>
      <c r="B160" s="430"/>
      <c r="C160" s="508"/>
      <c r="D160" s="19"/>
      <c r="E160" s="14"/>
      <c r="F160" s="14"/>
      <c r="G160" s="14"/>
      <c r="H160" s="14"/>
      <c r="I160" s="14"/>
      <c r="J160" s="164"/>
      <c r="K160" s="14"/>
    </row>
    <row r="161" spans="1:14" s="3" customFormat="1" x14ac:dyDescent="0.25">
      <c r="A161" s="414"/>
      <c r="B161" s="430"/>
      <c r="C161" s="507"/>
      <c r="D161" s="18"/>
      <c r="E161" s="18"/>
      <c r="F161" s="18"/>
      <c r="G161" s="18"/>
      <c r="H161" s="11"/>
      <c r="I161" s="11"/>
      <c r="J161" s="170"/>
      <c r="K161" s="18"/>
    </row>
    <row r="162" spans="1:14" s="3" customFormat="1" ht="15.75" thickBot="1" x14ac:dyDescent="0.3">
      <c r="A162" s="414"/>
      <c r="B162" s="430"/>
      <c r="C162" s="509"/>
      <c r="D162" s="515"/>
      <c r="E162" s="7"/>
      <c r="F162" s="7"/>
      <c r="G162" s="7"/>
      <c r="H162" s="7"/>
      <c r="I162" s="7"/>
      <c r="J162" s="172"/>
      <c r="K162" s="7"/>
    </row>
    <row r="163" spans="1:14" s="3" customFormat="1" x14ac:dyDescent="0.25">
      <c r="A163" s="414"/>
      <c r="B163" s="430"/>
      <c r="C163" s="509"/>
      <c r="D163" s="515"/>
      <c r="E163" s="7"/>
      <c r="F163" s="7"/>
      <c r="G163" s="7"/>
      <c r="H163" s="7"/>
      <c r="I163" s="7"/>
      <c r="J163" s="172"/>
      <c r="K163" s="7"/>
      <c r="M163" s="56" t="s">
        <v>32</v>
      </c>
      <c r="N163" s="55">
        <f>F162+F167</f>
        <v>0</v>
      </c>
    </row>
    <row r="164" spans="1:14" s="3" customFormat="1" x14ac:dyDescent="0.25">
      <c r="A164" s="414"/>
      <c r="B164" s="430"/>
      <c r="C164" s="509"/>
      <c r="D164" s="10"/>
      <c r="E164" s="5"/>
      <c r="F164" s="5"/>
      <c r="G164" s="5"/>
      <c r="H164" s="5"/>
      <c r="I164" s="5"/>
      <c r="J164" s="162"/>
      <c r="K164" s="5"/>
      <c r="M164" s="57" t="s">
        <v>39</v>
      </c>
      <c r="N164" s="54">
        <f>F163</f>
        <v>0</v>
      </c>
    </row>
    <row r="165" spans="1:14" x14ac:dyDescent="0.25">
      <c r="A165" s="414"/>
      <c r="B165" s="430"/>
      <c r="C165" s="509"/>
      <c r="D165" s="10"/>
      <c r="E165" s="5"/>
      <c r="F165" s="5"/>
      <c r="G165" s="5"/>
      <c r="H165" s="5"/>
      <c r="I165" s="5"/>
      <c r="J165" s="162"/>
      <c r="K165" s="5"/>
      <c r="M165" s="50" t="s">
        <v>29</v>
      </c>
      <c r="N165" s="52">
        <f>F168</f>
        <v>0</v>
      </c>
    </row>
    <row r="166" spans="1:14" s="3" customFormat="1" ht="24" customHeight="1" x14ac:dyDescent="0.25">
      <c r="A166" s="414"/>
      <c r="B166" s="430"/>
      <c r="C166" s="509"/>
      <c r="D166" s="10"/>
      <c r="E166" s="5"/>
      <c r="F166" s="5"/>
      <c r="G166" s="5"/>
      <c r="H166" s="5"/>
      <c r="I166" s="5"/>
      <c r="J166" s="162"/>
      <c r="K166" s="5"/>
      <c r="M166" s="77" t="s">
        <v>46</v>
      </c>
      <c r="N166" s="67">
        <f>I161+I164+I165+I169+I170+I171</f>
        <v>0</v>
      </c>
    </row>
    <row r="167" spans="1:14" ht="15.75" thickBot="1" x14ac:dyDescent="0.3">
      <c r="A167" s="414"/>
      <c r="B167" s="430"/>
      <c r="C167" s="509"/>
      <c r="D167" s="10"/>
      <c r="E167" s="5"/>
      <c r="F167" s="5"/>
      <c r="G167" s="5"/>
      <c r="H167" s="5"/>
      <c r="I167" s="5"/>
      <c r="J167" s="162"/>
      <c r="K167" s="5"/>
      <c r="M167" s="82" t="s">
        <v>51</v>
      </c>
      <c r="N167" s="83">
        <f>F166</f>
        <v>0</v>
      </c>
    </row>
    <row r="168" spans="1:14" s="3" customFormat="1" x14ac:dyDescent="0.25">
      <c r="A168" s="414"/>
      <c r="B168" s="430"/>
      <c r="C168" s="509"/>
      <c r="D168" s="10"/>
      <c r="E168" s="5"/>
      <c r="F168" s="5"/>
      <c r="G168" s="5"/>
      <c r="H168" s="5"/>
      <c r="I168" s="5"/>
      <c r="J168" s="162"/>
      <c r="K168" s="5"/>
    </row>
    <row r="169" spans="1:14" x14ac:dyDescent="0.25">
      <c r="A169" s="414"/>
      <c r="B169" s="430"/>
      <c r="C169" s="509"/>
      <c r="D169" s="10"/>
      <c r="E169" s="5"/>
      <c r="F169" s="5"/>
      <c r="G169" s="5"/>
      <c r="H169" s="5"/>
      <c r="I169" s="5"/>
      <c r="J169" s="162"/>
      <c r="K169" s="5"/>
    </row>
    <row r="170" spans="1:14" x14ac:dyDescent="0.25">
      <c r="A170" s="414"/>
      <c r="B170" s="430"/>
      <c r="C170" s="509"/>
      <c r="D170" s="10"/>
      <c r="E170" s="5"/>
      <c r="F170" s="5"/>
      <c r="G170" s="5"/>
      <c r="H170" s="5"/>
      <c r="I170" s="5"/>
      <c r="J170" s="162"/>
      <c r="K170" s="5"/>
    </row>
    <row r="171" spans="1:14" s="3" customFormat="1" ht="15.75" thickBot="1" x14ac:dyDescent="0.3">
      <c r="A171" s="414"/>
      <c r="B171" s="430"/>
      <c r="C171" s="508"/>
      <c r="D171" s="19"/>
      <c r="E171" s="14"/>
      <c r="F171" s="14"/>
      <c r="G171" s="14"/>
      <c r="H171" s="14"/>
      <c r="I171" s="14"/>
      <c r="J171" s="164"/>
      <c r="K171" s="14"/>
    </row>
    <row r="172" spans="1:14" s="3" customFormat="1" x14ac:dyDescent="0.25">
      <c r="A172" s="414"/>
      <c r="B172" s="430"/>
      <c r="C172" s="507"/>
      <c r="D172" s="18"/>
      <c r="E172" s="11"/>
      <c r="F172" s="11"/>
      <c r="G172" s="11"/>
      <c r="H172" s="11"/>
      <c r="I172" s="11"/>
      <c r="J172" s="163"/>
      <c r="K172" s="11"/>
    </row>
    <row r="173" spans="1:14" s="3" customFormat="1" x14ac:dyDescent="0.25">
      <c r="A173" s="414"/>
      <c r="B173" s="430"/>
      <c r="C173" s="509"/>
      <c r="D173" s="10"/>
      <c r="E173" s="5"/>
      <c r="F173" s="5"/>
      <c r="G173" s="5"/>
      <c r="H173" s="5"/>
      <c r="I173" s="5"/>
      <c r="J173" s="162"/>
      <c r="K173" s="5"/>
    </row>
    <row r="174" spans="1:14" s="3" customFormat="1" ht="15.75" thickBot="1" x14ac:dyDescent="0.3">
      <c r="A174" s="414"/>
      <c r="B174" s="430"/>
      <c r="C174" s="509"/>
      <c r="D174" s="10"/>
      <c r="E174" s="5"/>
      <c r="F174" s="5"/>
      <c r="G174" s="5"/>
      <c r="H174" s="5"/>
      <c r="I174" s="5"/>
      <c r="J174" s="162"/>
      <c r="K174" s="5"/>
    </row>
    <row r="175" spans="1:14" s="3" customFormat="1" x14ac:dyDescent="0.25">
      <c r="A175" s="414"/>
      <c r="B175" s="430"/>
      <c r="C175" s="509"/>
      <c r="D175" s="10"/>
      <c r="E175" s="5"/>
      <c r="F175" s="5"/>
      <c r="G175" s="5"/>
      <c r="H175" s="5"/>
      <c r="I175" s="5"/>
      <c r="J175" s="162"/>
      <c r="K175" s="5"/>
      <c r="M175" s="73" t="s">
        <v>32</v>
      </c>
      <c r="N175" s="55">
        <f>F173+F177</f>
        <v>0</v>
      </c>
    </row>
    <row r="176" spans="1:14" s="3" customFormat="1" x14ac:dyDescent="0.25">
      <c r="A176" s="414"/>
      <c r="B176" s="430"/>
      <c r="C176" s="509"/>
      <c r="D176" s="10"/>
      <c r="E176" s="5"/>
      <c r="F176" s="5"/>
      <c r="G176" s="5"/>
      <c r="H176" s="5"/>
      <c r="I176" s="5"/>
      <c r="J176" s="162"/>
      <c r="K176" s="5"/>
      <c r="M176" s="74" t="s">
        <v>29</v>
      </c>
      <c r="N176" s="52">
        <f>F176</f>
        <v>0</v>
      </c>
    </row>
    <row r="177" spans="1:14" s="3" customFormat="1" ht="15.75" thickBot="1" x14ac:dyDescent="0.3">
      <c r="A177" s="414"/>
      <c r="B177" s="430"/>
      <c r="C177" s="509"/>
      <c r="D177" s="10"/>
      <c r="E177" s="5"/>
      <c r="F177" s="5"/>
      <c r="G177" s="5"/>
      <c r="H177" s="5"/>
      <c r="I177" s="5"/>
      <c r="J177" s="162"/>
      <c r="K177" s="5"/>
      <c r="M177" s="78" t="s">
        <v>46</v>
      </c>
      <c r="N177" s="61">
        <f>I172+I174+I175+I178+I179+I180+I181</f>
        <v>0</v>
      </c>
    </row>
    <row r="178" spans="1:14" s="3" customFormat="1" x14ac:dyDescent="0.25">
      <c r="A178" s="414"/>
      <c r="B178" s="430"/>
      <c r="C178" s="509"/>
      <c r="D178" s="10"/>
      <c r="E178" s="5"/>
      <c r="F178" s="5"/>
      <c r="G178" s="5"/>
      <c r="H178" s="5"/>
      <c r="I178" s="5"/>
      <c r="J178" s="162"/>
      <c r="K178" s="5"/>
    </row>
    <row r="179" spans="1:14" s="3" customFormat="1" x14ac:dyDescent="0.25">
      <c r="A179" s="414"/>
      <c r="B179" s="430"/>
      <c r="C179" s="509"/>
      <c r="D179" s="10"/>
      <c r="E179" s="5"/>
      <c r="F179" s="5"/>
      <c r="G179" s="5"/>
      <c r="H179" s="5"/>
      <c r="I179" s="5"/>
      <c r="J179" s="162"/>
      <c r="K179" s="5"/>
    </row>
    <row r="180" spans="1:14" s="3" customFormat="1" x14ac:dyDescent="0.25">
      <c r="A180" s="414"/>
      <c r="B180" s="430"/>
      <c r="C180" s="509"/>
      <c r="D180" s="10"/>
      <c r="E180" s="5"/>
      <c r="F180" s="5"/>
      <c r="G180" s="5"/>
      <c r="H180" s="5"/>
      <c r="I180" s="5"/>
      <c r="J180" s="162"/>
      <c r="K180" s="5"/>
    </row>
    <row r="181" spans="1:14" s="3" customFormat="1" ht="15.75" thickBot="1" x14ac:dyDescent="0.3">
      <c r="A181" s="414"/>
      <c r="B181" s="430"/>
      <c r="C181" s="508"/>
      <c r="D181" s="19"/>
      <c r="E181" s="14"/>
      <c r="F181" s="14"/>
      <c r="G181" s="14"/>
      <c r="H181" s="14"/>
      <c r="I181" s="14"/>
      <c r="J181" s="164"/>
      <c r="K181" s="14"/>
    </row>
    <row r="182" spans="1:14" s="3" customFormat="1" x14ac:dyDescent="0.25">
      <c r="A182" s="414"/>
      <c r="B182" s="430"/>
      <c r="C182" s="507"/>
      <c r="D182" s="18"/>
      <c r="E182" s="18"/>
      <c r="F182" s="18"/>
      <c r="G182" s="18"/>
      <c r="H182" s="18"/>
      <c r="I182" s="18"/>
      <c r="J182" s="170"/>
      <c r="K182" s="18"/>
    </row>
    <row r="183" spans="1:14" s="3" customFormat="1" ht="15.75" thickBot="1" x14ac:dyDescent="0.3">
      <c r="A183" s="414"/>
      <c r="B183" s="430"/>
      <c r="C183" s="509"/>
      <c r="D183" s="10"/>
      <c r="E183" s="10"/>
      <c r="F183" s="10"/>
      <c r="G183" s="10"/>
      <c r="H183" s="10"/>
      <c r="I183" s="10"/>
      <c r="J183" s="169"/>
      <c r="K183" s="10"/>
    </row>
    <row r="184" spans="1:14" s="3" customFormat="1" x14ac:dyDescent="0.25">
      <c r="A184" s="414"/>
      <c r="B184" s="430"/>
      <c r="C184" s="509"/>
      <c r="D184" s="10"/>
      <c r="E184" s="10"/>
      <c r="F184" s="10"/>
      <c r="G184" s="10"/>
      <c r="H184" s="5"/>
      <c r="I184" s="5"/>
      <c r="J184" s="169"/>
      <c r="K184" s="10"/>
      <c r="M184" s="56" t="s">
        <v>32</v>
      </c>
      <c r="N184" s="55">
        <f>F182+F187+F192+F194</f>
        <v>0</v>
      </c>
    </row>
    <row r="185" spans="1:14" s="3" customFormat="1" x14ac:dyDescent="0.25">
      <c r="A185" s="414"/>
      <c r="B185" s="430"/>
      <c r="C185" s="509"/>
      <c r="D185" s="10"/>
      <c r="E185" s="10"/>
      <c r="F185" s="10"/>
      <c r="G185" s="10"/>
      <c r="H185" s="17"/>
      <c r="I185" s="17"/>
      <c r="J185" s="169"/>
      <c r="K185" s="10"/>
      <c r="M185" s="57" t="s">
        <v>39</v>
      </c>
      <c r="N185" s="54">
        <f>F183</f>
        <v>0</v>
      </c>
    </row>
    <row r="186" spans="1:14" s="3" customFormat="1" x14ac:dyDescent="0.25">
      <c r="A186" s="414"/>
      <c r="B186" s="430"/>
      <c r="C186" s="509"/>
      <c r="D186" s="10"/>
      <c r="E186" s="10"/>
      <c r="F186" s="10"/>
      <c r="G186" s="10"/>
      <c r="H186" s="5"/>
      <c r="I186" s="5"/>
      <c r="J186" s="169"/>
      <c r="K186" s="10"/>
      <c r="M186" s="50" t="s">
        <v>29</v>
      </c>
      <c r="N186" s="52">
        <f>F185+F190</f>
        <v>0</v>
      </c>
    </row>
    <row r="187" spans="1:14" s="3" customFormat="1" x14ac:dyDescent="0.25">
      <c r="A187" s="414"/>
      <c r="B187" s="430"/>
      <c r="C187" s="509"/>
      <c r="D187" s="10"/>
      <c r="E187" s="10"/>
      <c r="F187" s="10"/>
      <c r="G187" s="10"/>
      <c r="H187" s="10"/>
      <c r="I187" s="10"/>
      <c r="J187" s="169"/>
      <c r="K187" s="10"/>
      <c r="M187" s="77" t="s">
        <v>46</v>
      </c>
      <c r="N187" s="67">
        <f>I184+I186+I188+I189+I191+I193</f>
        <v>0</v>
      </c>
    </row>
    <row r="188" spans="1:14" s="3" customFormat="1" ht="15.75" thickBot="1" x14ac:dyDescent="0.3">
      <c r="A188" s="414"/>
      <c r="B188" s="430"/>
      <c r="C188" s="509"/>
      <c r="D188" s="10"/>
      <c r="E188" s="10"/>
      <c r="F188" s="10"/>
      <c r="G188" s="10"/>
      <c r="H188" s="5"/>
      <c r="I188" s="5"/>
      <c r="J188" s="169"/>
      <c r="K188" s="10"/>
      <c r="M188" s="82" t="s">
        <v>51</v>
      </c>
      <c r="N188" s="83">
        <f>F195+F196</f>
        <v>0</v>
      </c>
    </row>
    <row r="189" spans="1:14" s="3" customFormat="1" x14ac:dyDescent="0.25">
      <c r="A189" s="414"/>
      <c r="B189" s="430"/>
      <c r="C189" s="509"/>
      <c r="D189" s="10"/>
      <c r="E189" s="10"/>
      <c r="F189" s="10"/>
      <c r="G189" s="10"/>
      <c r="H189" s="5"/>
      <c r="I189" s="5"/>
      <c r="J189" s="169"/>
      <c r="K189" s="10"/>
    </row>
    <row r="190" spans="1:14" s="3" customFormat="1" x14ac:dyDescent="0.25">
      <c r="A190" s="414"/>
      <c r="B190" s="430"/>
      <c r="C190" s="509"/>
      <c r="D190" s="10"/>
      <c r="E190" s="10"/>
      <c r="F190" s="10"/>
      <c r="G190" s="10"/>
      <c r="H190" s="10"/>
      <c r="I190" s="10"/>
      <c r="J190" s="169"/>
      <c r="K190" s="10"/>
    </row>
    <row r="191" spans="1:14" s="3" customFormat="1" x14ac:dyDescent="0.25">
      <c r="A191" s="414"/>
      <c r="B191" s="430"/>
      <c r="C191" s="509"/>
      <c r="D191" s="10"/>
      <c r="E191" s="10"/>
      <c r="F191" s="10"/>
      <c r="G191" s="10"/>
      <c r="H191" s="5"/>
      <c r="I191" s="5"/>
      <c r="J191" s="169"/>
      <c r="K191" s="10"/>
    </row>
    <row r="192" spans="1:14" s="3" customFormat="1" x14ac:dyDescent="0.25">
      <c r="A192" s="414"/>
      <c r="B192" s="430"/>
      <c r="C192" s="509"/>
      <c r="D192" s="10"/>
      <c r="E192" s="10"/>
      <c r="F192" s="10"/>
      <c r="G192" s="10"/>
      <c r="H192" s="10"/>
      <c r="I192" s="10"/>
      <c r="J192" s="169"/>
      <c r="K192" s="10"/>
    </row>
    <row r="193" spans="1:14" s="3" customFormat="1" x14ac:dyDescent="0.25">
      <c r="A193" s="414"/>
      <c r="B193" s="430"/>
      <c r="C193" s="509"/>
      <c r="D193" s="10"/>
      <c r="E193" s="10"/>
      <c r="F193" s="10"/>
      <c r="G193" s="10"/>
      <c r="H193" s="5"/>
      <c r="I193" s="5"/>
      <c r="J193" s="169"/>
      <c r="K193" s="10"/>
    </row>
    <row r="194" spans="1:14" s="3" customFormat="1" x14ac:dyDescent="0.25">
      <c r="A194" s="414"/>
      <c r="B194" s="430"/>
      <c r="C194" s="509"/>
      <c r="D194" s="10"/>
      <c r="E194" s="10"/>
      <c r="F194" s="10"/>
      <c r="G194" s="10"/>
      <c r="H194" s="10"/>
      <c r="I194" s="10"/>
      <c r="J194" s="169"/>
      <c r="K194" s="10"/>
    </row>
    <row r="195" spans="1:14" s="3" customFormat="1" x14ac:dyDescent="0.25">
      <c r="A195" s="414"/>
      <c r="B195" s="430"/>
      <c r="C195" s="509"/>
      <c r="D195" s="10"/>
      <c r="E195" s="5"/>
      <c r="F195" s="5"/>
      <c r="G195" s="5"/>
      <c r="H195" s="5"/>
      <c r="I195" s="5"/>
      <c r="J195" s="162"/>
      <c r="K195" s="5"/>
    </row>
    <row r="196" spans="1:14" s="3" customFormat="1" ht="15.75" thickBot="1" x14ac:dyDescent="0.3">
      <c r="A196" s="414"/>
      <c r="B196" s="430"/>
      <c r="C196" s="508"/>
      <c r="D196" s="19"/>
      <c r="E196" s="14"/>
      <c r="F196" s="14"/>
      <c r="G196" s="14"/>
      <c r="H196" s="14"/>
      <c r="I196" s="14"/>
      <c r="J196" s="164"/>
      <c r="K196" s="14"/>
    </row>
    <row r="197" spans="1:14" s="3" customFormat="1" x14ac:dyDescent="0.25">
      <c r="A197" s="414"/>
      <c r="B197" s="430"/>
      <c r="C197" s="507"/>
      <c r="D197" s="18"/>
      <c r="E197" s="18"/>
      <c r="F197" s="18"/>
      <c r="G197" s="18"/>
      <c r="H197" s="5"/>
      <c r="I197" s="5"/>
      <c r="J197" s="170"/>
      <c r="K197" s="18"/>
    </row>
    <row r="198" spans="1:14" s="3" customFormat="1" ht="15.75" thickBot="1" x14ac:dyDescent="0.3">
      <c r="A198" s="414"/>
      <c r="B198" s="430"/>
      <c r="C198" s="509"/>
      <c r="D198" s="10"/>
      <c r="E198" s="10"/>
      <c r="F198" s="10"/>
      <c r="G198" s="10"/>
      <c r="H198" s="5"/>
      <c r="I198" s="5"/>
      <c r="J198" s="169"/>
      <c r="K198" s="10"/>
    </row>
    <row r="199" spans="1:14" s="3" customFormat="1" x14ac:dyDescent="0.25">
      <c r="A199" s="414"/>
      <c r="B199" s="430"/>
      <c r="C199" s="509"/>
      <c r="D199" s="10"/>
      <c r="E199" s="10"/>
      <c r="F199" s="10"/>
      <c r="G199" s="10"/>
      <c r="H199" s="10"/>
      <c r="I199" s="10"/>
      <c r="J199" s="169"/>
      <c r="K199" s="10"/>
      <c r="M199" s="56" t="s">
        <v>32</v>
      </c>
      <c r="N199" s="55">
        <f>F201+F208</f>
        <v>0</v>
      </c>
    </row>
    <row r="200" spans="1:14" s="3" customFormat="1" x14ac:dyDescent="0.25">
      <c r="A200" s="414"/>
      <c r="B200" s="430"/>
      <c r="C200" s="509"/>
      <c r="D200" s="10"/>
      <c r="E200" s="10"/>
      <c r="F200" s="10"/>
      <c r="G200" s="10"/>
      <c r="H200" s="10"/>
      <c r="I200" s="10"/>
      <c r="J200" s="169"/>
      <c r="K200" s="10"/>
      <c r="M200" s="62" t="s">
        <v>33</v>
      </c>
      <c r="N200" s="54">
        <f>F200+F206</f>
        <v>0</v>
      </c>
    </row>
    <row r="201" spans="1:14" s="3" customFormat="1" x14ac:dyDescent="0.25">
      <c r="A201" s="414"/>
      <c r="B201" s="430"/>
      <c r="C201" s="509"/>
      <c r="D201" s="10"/>
      <c r="E201" s="10"/>
      <c r="F201" s="10"/>
      <c r="G201" s="10"/>
      <c r="H201" s="10"/>
      <c r="I201" s="10"/>
      <c r="J201" s="169"/>
      <c r="K201" s="10"/>
      <c r="M201" s="50" t="s">
        <v>29</v>
      </c>
      <c r="N201" s="52">
        <f>F204</f>
        <v>0</v>
      </c>
    </row>
    <row r="202" spans="1:14" s="3" customFormat="1" x14ac:dyDescent="0.25">
      <c r="A202" s="414"/>
      <c r="B202" s="430"/>
      <c r="C202" s="509"/>
      <c r="D202" s="10"/>
      <c r="E202" s="10"/>
      <c r="F202" s="10"/>
      <c r="G202" s="10"/>
      <c r="H202" s="5"/>
      <c r="I202" s="5"/>
      <c r="J202" s="169"/>
      <c r="K202" s="10"/>
      <c r="M202" s="77" t="s">
        <v>46</v>
      </c>
      <c r="N202" s="67">
        <f>I197+I198+I202+I203+I205</f>
        <v>0</v>
      </c>
    </row>
    <row r="203" spans="1:14" s="3" customFormat="1" ht="15.75" thickBot="1" x14ac:dyDescent="0.3">
      <c r="A203" s="414"/>
      <c r="B203" s="430"/>
      <c r="C203" s="509"/>
      <c r="D203" s="10"/>
      <c r="E203" s="10"/>
      <c r="F203" s="10"/>
      <c r="G203" s="10"/>
      <c r="H203" s="5"/>
      <c r="I203" s="5"/>
      <c r="J203" s="169"/>
      <c r="K203" s="10"/>
      <c r="M203" s="79" t="s">
        <v>45</v>
      </c>
      <c r="N203" s="80">
        <f>F199+F207</f>
        <v>0</v>
      </c>
    </row>
    <row r="204" spans="1:14" s="3" customFormat="1" x14ac:dyDescent="0.25">
      <c r="A204" s="414"/>
      <c r="B204" s="430"/>
      <c r="C204" s="509"/>
      <c r="D204" s="10"/>
      <c r="E204" s="10"/>
      <c r="F204" s="10"/>
      <c r="G204" s="10"/>
      <c r="H204" s="10"/>
      <c r="I204" s="10"/>
      <c r="J204" s="169"/>
      <c r="K204" s="10"/>
    </row>
    <row r="205" spans="1:14" s="3" customFormat="1" x14ac:dyDescent="0.25">
      <c r="A205" s="414"/>
      <c r="B205" s="430"/>
      <c r="C205" s="509"/>
      <c r="D205" s="10"/>
      <c r="E205" s="10"/>
      <c r="F205" s="10"/>
      <c r="G205" s="10"/>
      <c r="H205" s="5"/>
      <c r="I205" s="5"/>
      <c r="J205" s="169"/>
      <c r="K205" s="10"/>
    </row>
    <row r="206" spans="1:14" s="3" customFormat="1" x14ac:dyDescent="0.25">
      <c r="A206" s="414"/>
      <c r="B206" s="430"/>
      <c r="C206" s="509"/>
      <c r="D206" s="10"/>
      <c r="E206" s="10"/>
      <c r="F206" s="10"/>
      <c r="G206" s="10"/>
      <c r="H206" s="10"/>
      <c r="I206" s="10"/>
      <c r="J206" s="169"/>
      <c r="K206" s="10"/>
    </row>
    <row r="207" spans="1:14" s="3" customFormat="1" x14ac:dyDescent="0.25">
      <c r="A207" s="414"/>
      <c r="B207" s="430"/>
      <c r="C207" s="509"/>
      <c r="D207" s="10"/>
      <c r="E207" s="10"/>
      <c r="F207" s="10"/>
      <c r="G207" s="10"/>
      <c r="H207" s="10"/>
      <c r="I207" s="10"/>
      <c r="J207" s="169"/>
      <c r="K207" s="10"/>
    </row>
    <row r="208" spans="1:14" s="3" customFormat="1" ht="15.75" thickBot="1" x14ac:dyDescent="0.3">
      <c r="A208" s="414"/>
      <c r="B208" s="430"/>
      <c r="C208" s="508"/>
      <c r="D208" s="19"/>
      <c r="E208" s="19"/>
      <c r="F208" s="19"/>
      <c r="G208" s="19"/>
      <c r="H208" s="19"/>
      <c r="I208" s="19"/>
      <c r="J208" s="167"/>
      <c r="K208" s="19"/>
    </row>
    <row r="209" spans="1:14" s="3" customFormat="1" x14ac:dyDescent="0.25">
      <c r="A209" s="414"/>
      <c r="B209" s="430"/>
      <c r="C209" s="507"/>
      <c r="D209" s="18"/>
      <c r="E209" s="18"/>
      <c r="F209" s="18"/>
      <c r="G209" s="18"/>
      <c r="H209" s="11"/>
      <c r="I209" s="11"/>
      <c r="J209" s="170"/>
      <c r="K209" s="18"/>
    </row>
    <row r="210" spans="1:14" s="3" customFormat="1" x14ac:dyDescent="0.25">
      <c r="A210" s="414"/>
      <c r="B210" s="430"/>
      <c r="C210" s="509"/>
      <c r="D210" s="10"/>
      <c r="E210" s="10"/>
      <c r="F210" s="10"/>
      <c r="G210" s="10"/>
      <c r="H210" s="10"/>
      <c r="I210" s="10"/>
      <c r="J210" s="169"/>
      <c r="K210" s="10"/>
    </row>
    <row r="211" spans="1:14" s="3" customFormat="1" x14ac:dyDescent="0.25">
      <c r="A211" s="414"/>
      <c r="B211" s="430"/>
      <c r="C211" s="509"/>
      <c r="D211" s="10"/>
      <c r="E211" s="10"/>
      <c r="F211" s="10"/>
      <c r="G211" s="10"/>
      <c r="H211" s="5"/>
      <c r="I211" s="5"/>
      <c r="J211" s="169"/>
      <c r="K211" s="10"/>
    </row>
    <row r="212" spans="1:14" s="3" customFormat="1" ht="15.75" thickBot="1" x14ac:dyDescent="0.3">
      <c r="A212" s="414"/>
      <c r="B212" s="430"/>
      <c r="C212" s="509"/>
      <c r="D212" s="10"/>
      <c r="E212" s="5"/>
      <c r="F212" s="5"/>
      <c r="G212" s="5"/>
      <c r="H212" s="5"/>
      <c r="I212" s="5"/>
      <c r="J212" s="162"/>
      <c r="K212" s="5"/>
    </row>
    <row r="213" spans="1:14" s="3" customFormat="1" x14ac:dyDescent="0.25">
      <c r="A213" s="414"/>
      <c r="B213" s="430"/>
      <c r="C213" s="509"/>
      <c r="D213" s="10"/>
      <c r="E213" s="10"/>
      <c r="F213" s="10"/>
      <c r="G213" s="10"/>
      <c r="H213" s="5"/>
      <c r="I213" s="5"/>
      <c r="J213" s="169"/>
      <c r="K213" s="10"/>
      <c r="M213" s="56" t="s">
        <v>32</v>
      </c>
      <c r="N213" s="55">
        <f>F214+F218+F219</f>
        <v>0</v>
      </c>
    </row>
    <row r="214" spans="1:14" s="3" customFormat="1" x14ac:dyDescent="0.25">
      <c r="A214" s="414"/>
      <c r="B214" s="430"/>
      <c r="C214" s="509"/>
      <c r="D214" s="10"/>
      <c r="E214" s="10"/>
      <c r="F214" s="10"/>
      <c r="G214" s="10"/>
      <c r="H214" s="10"/>
      <c r="I214" s="10"/>
      <c r="J214" s="169"/>
      <c r="K214" s="10"/>
      <c r="M214" s="50" t="s">
        <v>29</v>
      </c>
      <c r="N214" s="52">
        <f>F210+F220</f>
        <v>0</v>
      </c>
    </row>
    <row r="215" spans="1:14" s="3" customFormat="1" x14ac:dyDescent="0.25">
      <c r="A215" s="414"/>
      <c r="B215" s="430"/>
      <c r="C215" s="509"/>
      <c r="D215" s="10"/>
      <c r="E215" s="10"/>
      <c r="F215" s="10"/>
      <c r="G215" s="10"/>
      <c r="H215" s="5"/>
      <c r="I215" s="5"/>
      <c r="J215" s="169"/>
      <c r="K215" s="10"/>
      <c r="M215" s="77" t="s">
        <v>46</v>
      </c>
      <c r="N215" s="67">
        <f>I209+I211+I213+I215+I216+I217+I221</f>
        <v>0</v>
      </c>
    </row>
    <row r="216" spans="1:14" s="3" customFormat="1" ht="15.75" thickBot="1" x14ac:dyDescent="0.3">
      <c r="A216" s="414"/>
      <c r="B216" s="430"/>
      <c r="C216" s="509"/>
      <c r="D216" s="10"/>
      <c r="E216" s="10"/>
      <c r="F216" s="10"/>
      <c r="G216" s="10"/>
      <c r="H216" s="5"/>
      <c r="I216" s="5"/>
      <c r="J216" s="169"/>
      <c r="K216" s="10"/>
      <c r="M216" s="82" t="s">
        <v>51</v>
      </c>
      <c r="N216" s="83">
        <f>F212</f>
        <v>0</v>
      </c>
    </row>
    <row r="217" spans="1:14" s="3" customFormat="1" x14ac:dyDescent="0.25">
      <c r="A217" s="414"/>
      <c r="B217" s="430"/>
      <c r="C217" s="509"/>
      <c r="D217" s="10"/>
      <c r="E217" s="10"/>
      <c r="F217" s="10"/>
      <c r="G217" s="10"/>
      <c r="H217" s="5"/>
      <c r="I217" s="5"/>
      <c r="J217" s="169"/>
      <c r="K217" s="10"/>
    </row>
    <row r="218" spans="1:14" s="3" customFormat="1" x14ac:dyDescent="0.25">
      <c r="A218" s="414"/>
      <c r="B218" s="430"/>
      <c r="C218" s="509"/>
      <c r="D218" s="10"/>
      <c r="E218" s="10"/>
      <c r="F218" s="10"/>
      <c r="G218" s="10"/>
      <c r="H218" s="10"/>
      <c r="I218" s="10"/>
      <c r="J218" s="169"/>
      <c r="K218" s="10"/>
    </row>
    <row r="219" spans="1:14" s="3" customFormat="1" x14ac:dyDescent="0.25">
      <c r="A219" s="414"/>
      <c r="B219" s="430"/>
      <c r="C219" s="509"/>
      <c r="D219" s="10"/>
      <c r="E219" s="10"/>
      <c r="F219" s="10"/>
      <c r="G219" s="10"/>
      <c r="H219" s="10"/>
      <c r="I219" s="10"/>
      <c r="J219" s="169"/>
      <c r="K219" s="10"/>
    </row>
    <row r="220" spans="1:14" s="3" customFormat="1" x14ac:dyDescent="0.25">
      <c r="A220" s="414"/>
      <c r="B220" s="430"/>
      <c r="C220" s="509"/>
      <c r="D220" s="10"/>
      <c r="E220" s="10"/>
      <c r="F220" s="10"/>
      <c r="G220" s="10"/>
      <c r="H220" s="10"/>
      <c r="I220" s="10"/>
      <c r="J220" s="169"/>
      <c r="K220" s="10"/>
    </row>
    <row r="221" spans="1:14" s="3" customFormat="1" ht="15.75" thickBot="1" x14ac:dyDescent="0.3">
      <c r="A221" s="414"/>
      <c r="B221" s="430"/>
      <c r="C221" s="508"/>
      <c r="D221" s="19"/>
      <c r="E221" s="19"/>
      <c r="F221" s="19"/>
      <c r="G221" s="19"/>
      <c r="H221" s="14"/>
      <c r="I221" s="14"/>
      <c r="J221" s="167"/>
      <c r="K221" s="19"/>
    </row>
    <row r="222" spans="1:14" s="3" customFormat="1" x14ac:dyDescent="0.25">
      <c r="A222" s="414"/>
      <c r="B222" s="430"/>
      <c r="C222" s="507"/>
      <c r="D222" s="18"/>
      <c r="E222" s="18"/>
      <c r="F222" s="18"/>
      <c r="G222" s="18"/>
      <c r="H222" s="11"/>
      <c r="I222" s="11"/>
      <c r="J222" s="170"/>
      <c r="K222" s="18"/>
    </row>
    <row r="223" spans="1:14" s="3" customFormat="1" ht="15.75" thickBot="1" x14ac:dyDescent="0.3">
      <c r="A223" s="414"/>
      <c r="B223" s="430"/>
      <c r="C223" s="509"/>
      <c r="D223" s="10"/>
      <c r="E223" s="10"/>
      <c r="F223" s="10"/>
      <c r="G223" s="10"/>
      <c r="H223" s="10"/>
      <c r="I223" s="10"/>
      <c r="J223" s="169"/>
      <c r="K223" s="10"/>
    </row>
    <row r="224" spans="1:14" s="3" customFormat="1" x14ac:dyDescent="0.25">
      <c r="A224" s="414"/>
      <c r="B224" s="430"/>
      <c r="C224" s="509"/>
      <c r="D224" s="10"/>
      <c r="E224" s="10"/>
      <c r="F224" s="10"/>
      <c r="G224" s="10"/>
      <c r="H224" s="5"/>
      <c r="I224" s="5"/>
      <c r="J224" s="169"/>
      <c r="K224" s="10"/>
      <c r="M224" s="56" t="s">
        <v>32</v>
      </c>
      <c r="N224" s="72">
        <f>F223+F225+F233</f>
        <v>0</v>
      </c>
    </row>
    <row r="225" spans="1:14" s="3" customFormat="1" x14ac:dyDescent="0.25">
      <c r="A225" s="414"/>
      <c r="B225" s="430"/>
      <c r="C225" s="509"/>
      <c r="D225" s="10"/>
      <c r="E225" s="10"/>
      <c r="F225" s="10"/>
      <c r="G225" s="10"/>
      <c r="H225" s="10"/>
      <c r="I225" s="10"/>
      <c r="J225" s="169"/>
      <c r="K225" s="10"/>
      <c r="M225" s="62" t="s">
        <v>33</v>
      </c>
      <c r="N225" s="88">
        <f>F228</f>
        <v>0</v>
      </c>
    </row>
    <row r="226" spans="1:14" s="3" customFormat="1" x14ac:dyDescent="0.25">
      <c r="A226" s="414"/>
      <c r="B226" s="430"/>
      <c r="C226" s="509"/>
      <c r="D226" s="10"/>
      <c r="E226" s="10"/>
      <c r="F226" s="10"/>
      <c r="G226" s="10"/>
      <c r="H226" s="5"/>
      <c r="I226" s="5"/>
      <c r="J226" s="169"/>
      <c r="K226" s="10"/>
      <c r="M226" s="50" t="s">
        <v>29</v>
      </c>
      <c r="N226" s="89">
        <f>F230</f>
        <v>0</v>
      </c>
    </row>
    <row r="227" spans="1:14" s="3" customFormat="1" x14ac:dyDescent="0.25">
      <c r="A227" s="414"/>
      <c r="B227" s="430"/>
      <c r="C227" s="509"/>
      <c r="D227" s="10"/>
      <c r="E227" s="10"/>
      <c r="F227" s="10"/>
      <c r="G227" s="10"/>
      <c r="H227" s="5"/>
      <c r="I227" s="5"/>
      <c r="J227" s="169"/>
      <c r="K227" s="10"/>
      <c r="M227" s="77" t="s">
        <v>46</v>
      </c>
      <c r="N227" s="91">
        <f>I222+I224+I226+I227+I231+I234</f>
        <v>0</v>
      </c>
    </row>
    <row r="228" spans="1:14" s="3" customFormat="1" x14ac:dyDescent="0.25">
      <c r="A228" s="414"/>
      <c r="B228" s="430"/>
      <c r="C228" s="509"/>
      <c r="D228" s="10"/>
      <c r="E228" s="10"/>
      <c r="F228" s="10"/>
      <c r="G228" s="10"/>
      <c r="H228" s="10"/>
      <c r="I228" s="10"/>
      <c r="J228" s="169"/>
      <c r="K228" s="10"/>
      <c r="M228" s="64" t="s">
        <v>45</v>
      </c>
      <c r="N228" s="93">
        <f>F229</f>
        <v>0</v>
      </c>
    </row>
    <row r="229" spans="1:14" s="3" customFormat="1" ht="15.75" thickBot="1" x14ac:dyDescent="0.3">
      <c r="A229" s="414"/>
      <c r="B229" s="430"/>
      <c r="C229" s="509"/>
      <c r="D229" s="10"/>
      <c r="E229" s="10"/>
      <c r="F229" s="10"/>
      <c r="G229" s="10"/>
      <c r="H229" s="10"/>
      <c r="I229" s="10"/>
      <c r="J229" s="169"/>
      <c r="K229" s="10"/>
      <c r="M229" s="82" t="s">
        <v>51</v>
      </c>
      <c r="N229" s="95">
        <f>F232</f>
        <v>0</v>
      </c>
    </row>
    <row r="230" spans="1:14" s="3" customFormat="1" x14ac:dyDescent="0.25">
      <c r="A230" s="414"/>
      <c r="B230" s="430"/>
      <c r="C230" s="509"/>
      <c r="D230" s="10"/>
      <c r="E230" s="10"/>
      <c r="F230" s="10"/>
      <c r="G230" s="10"/>
      <c r="H230" s="10"/>
      <c r="I230" s="10"/>
      <c r="J230" s="169"/>
      <c r="K230" s="10"/>
    </row>
    <row r="231" spans="1:14" s="3" customFormat="1" x14ac:dyDescent="0.25">
      <c r="A231" s="414"/>
      <c r="B231" s="430"/>
      <c r="C231" s="509"/>
      <c r="D231" s="10"/>
      <c r="E231" s="10"/>
      <c r="F231" s="10"/>
      <c r="G231" s="10"/>
      <c r="H231" s="5"/>
      <c r="I231" s="5"/>
      <c r="J231" s="169"/>
      <c r="K231" s="10"/>
    </row>
    <row r="232" spans="1:14" ht="18" customHeight="1" x14ac:dyDescent="0.25">
      <c r="A232" s="414"/>
      <c r="B232" s="430"/>
      <c r="C232" s="509"/>
      <c r="D232" s="10"/>
      <c r="E232" s="5"/>
      <c r="F232" s="5"/>
      <c r="G232" s="5"/>
      <c r="H232" s="5"/>
      <c r="I232" s="5"/>
      <c r="J232" s="162"/>
      <c r="K232" s="5"/>
    </row>
    <row r="233" spans="1:14" s="3" customFormat="1" ht="19.5" customHeight="1" x14ac:dyDescent="0.25">
      <c r="A233" s="414"/>
      <c r="B233" s="430"/>
      <c r="C233" s="509"/>
      <c r="D233" s="10"/>
      <c r="E233" s="5"/>
      <c r="F233" s="5"/>
      <c r="G233" s="5"/>
      <c r="H233" s="5"/>
      <c r="I233" s="5"/>
      <c r="J233" s="162"/>
      <c r="K233" s="5"/>
    </row>
    <row r="234" spans="1:14" s="3" customFormat="1" ht="15.75" thickBot="1" x14ac:dyDescent="0.3">
      <c r="A234" s="414"/>
      <c r="B234" s="430"/>
      <c r="C234" s="508"/>
      <c r="D234" s="19"/>
      <c r="E234" s="14"/>
      <c r="F234" s="14"/>
      <c r="G234" s="14"/>
      <c r="H234" s="14"/>
      <c r="I234" s="14"/>
      <c r="J234" s="164"/>
      <c r="K234" s="14"/>
    </row>
    <row r="235" spans="1:14" ht="15.75" thickBot="1" x14ac:dyDescent="0.3">
      <c r="A235" s="414"/>
      <c r="B235" s="430"/>
      <c r="C235" s="516"/>
      <c r="D235" s="517"/>
      <c r="E235" s="33"/>
      <c r="F235" s="33"/>
      <c r="G235" s="33"/>
      <c r="H235" s="11"/>
      <c r="I235" s="11"/>
      <c r="J235" s="173"/>
      <c r="K235" s="33"/>
    </row>
    <row r="236" spans="1:14" s="3" customFormat="1" x14ac:dyDescent="0.25">
      <c r="A236" s="414"/>
      <c r="B236" s="430"/>
      <c r="C236" s="518"/>
      <c r="D236" s="519"/>
      <c r="E236" s="32"/>
      <c r="F236" s="32"/>
      <c r="G236" s="32"/>
      <c r="H236" s="32"/>
      <c r="I236" s="32"/>
      <c r="J236" s="174"/>
      <c r="K236" s="32"/>
      <c r="M236" s="56" t="s">
        <v>32</v>
      </c>
      <c r="N236" s="55">
        <f>F236+F240</f>
        <v>0</v>
      </c>
    </row>
    <row r="237" spans="1:14" x14ac:dyDescent="0.25">
      <c r="A237" s="414"/>
      <c r="B237" s="430"/>
      <c r="C237" s="518"/>
      <c r="D237" s="519"/>
      <c r="E237" s="32"/>
      <c r="F237" s="32"/>
      <c r="G237" s="32"/>
      <c r="H237" s="5"/>
      <c r="I237" s="5"/>
      <c r="J237" s="174"/>
      <c r="K237" s="32"/>
      <c r="M237" s="50" t="s">
        <v>29</v>
      </c>
      <c r="N237" s="52">
        <f>F238</f>
        <v>0</v>
      </c>
    </row>
    <row r="238" spans="1:14" s="3" customFormat="1" ht="15.75" thickBot="1" x14ac:dyDescent="0.3">
      <c r="A238" s="414"/>
      <c r="B238" s="430"/>
      <c r="C238" s="518"/>
      <c r="D238" s="519"/>
      <c r="E238" s="32"/>
      <c r="F238" s="32"/>
      <c r="G238" s="32"/>
      <c r="H238" s="32"/>
      <c r="I238" s="32"/>
      <c r="J238" s="174"/>
      <c r="K238" s="32"/>
      <c r="M238" s="59" t="s">
        <v>34</v>
      </c>
      <c r="N238" s="63">
        <f>I235+I237+I239+I241</f>
        <v>0</v>
      </c>
    </row>
    <row r="239" spans="1:14" x14ac:dyDescent="0.25">
      <c r="A239" s="414"/>
      <c r="B239" s="430"/>
      <c r="C239" s="518"/>
      <c r="D239" s="519"/>
      <c r="E239" s="32"/>
      <c r="F239" s="32"/>
      <c r="G239" s="32"/>
      <c r="H239" s="5"/>
      <c r="I239" s="5"/>
      <c r="J239" s="174"/>
      <c r="K239" s="32"/>
    </row>
    <row r="240" spans="1:14" x14ac:dyDescent="0.25">
      <c r="A240" s="414"/>
      <c r="B240" s="430"/>
      <c r="C240" s="518"/>
      <c r="D240" s="519"/>
      <c r="E240" s="32"/>
      <c r="F240" s="32"/>
      <c r="G240" s="32"/>
      <c r="H240" s="32"/>
      <c r="I240" s="32"/>
      <c r="J240" s="174"/>
      <c r="K240" s="32"/>
    </row>
    <row r="241" spans="1:14" s="3" customFormat="1" ht="15.75" thickBot="1" x14ac:dyDescent="0.3">
      <c r="A241" s="414"/>
      <c r="B241" s="430"/>
      <c r="C241" s="520"/>
      <c r="D241" s="521"/>
      <c r="E241" s="34"/>
      <c r="F241" s="34"/>
      <c r="G241" s="34"/>
      <c r="H241" s="14"/>
      <c r="I241" s="14"/>
      <c r="J241" s="175"/>
      <c r="K241" s="34"/>
    </row>
    <row r="242" spans="1:14" x14ac:dyDescent="0.25">
      <c r="A242" s="414"/>
      <c r="B242" s="430"/>
      <c r="C242" s="522"/>
      <c r="D242" s="523"/>
      <c r="E242" s="31"/>
      <c r="F242" s="31"/>
      <c r="G242" s="31"/>
      <c r="H242" s="31"/>
      <c r="I242" s="31"/>
      <c r="J242" s="176"/>
      <c r="K242" s="31"/>
    </row>
    <row r="243" spans="1:14" s="3" customFormat="1" ht="15.75" thickBot="1" x14ac:dyDescent="0.3">
      <c r="A243" s="414"/>
      <c r="B243" s="430"/>
      <c r="C243" s="518"/>
      <c r="D243" s="524"/>
      <c r="E243" s="32"/>
      <c r="F243" s="32"/>
      <c r="G243" s="32"/>
      <c r="H243" s="5"/>
      <c r="I243" s="5"/>
      <c r="J243" s="174"/>
      <c r="K243" s="32"/>
    </row>
    <row r="244" spans="1:14" s="3" customFormat="1" x14ac:dyDescent="0.25">
      <c r="A244" s="414"/>
      <c r="B244" s="430"/>
      <c r="C244" s="518"/>
      <c r="D244" s="524"/>
      <c r="E244" s="32"/>
      <c r="F244" s="32"/>
      <c r="G244" s="32"/>
      <c r="H244" s="5"/>
      <c r="I244" s="5"/>
      <c r="J244" s="174"/>
      <c r="K244" s="32"/>
      <c r="M244" s="73" t="s">
        <v>32</v>
      </c>
      <c r="N244" s="72">
        <f>F245+F253</f>
        <v>0</v>
      </c>
    </row>
    <row r="245" spans="1:14" x14ac:dyDescent="0.25">
      <c r="A245" s="414"/>
      <c r="B245" s="430"/>
      <c r="C245" s="518"/>
      <c r="D245" s="519"/>
      <c r="E245" s="32"/>
      <c r="F245" s="32"/>
      <c r="G245" s="32"/>
      <c r="H245" s="32"/>
      <c r="I245" s="32"/>
      <c r="J245" s="174"/>
      <c r="K245" s="32"/>
      <c r="M245" s="87" t="s">
        <v>33</v>
      </c>
      <c r="N245" s="88">
        <f>F246+F255</f>
        <v>0</v>
      </c>
    </row>
    <row r="246" spans="1:14" x14ac:dyDescent="0.25">
      <c r="A246" s="414"/>
      <c r="B246" s="430"/>
      <c r="C246" s="518"/>
      <c r="D246" s="519"/>
      <c r="E246" s="32"/>
      <c r="F246" s="32"/>
      <c r="G246" s="32"/>
      <c r="H246" s="32"/>
      <c r="I246" s="32"/>
      <c r="J246" s="174"/>
      <c r="K246" s="32"/>
      <c r="M246" s="74" t="s">
        <v>29</v>
      </c>
      <c r="N246" s="89">
        <f>F242+F248+F254</f>
        <v>0</v>
      </c>
    </row>
    <row r="247" spans="1:14" x14ac:dyDescent="0.25">
      <c r="A247" s="414"/>
      <c r="B247" s="430"/>
      <c r="C247" s="525"/>
      <c r="D247" s="519"/>
      <c r="E247" s="32"/>
      <c r="F247" s="32"/>
      <c r="G247" s="32"/>
      <c r="H247" s="32"/>
      <c r="I247" s="32"/>
      <c r="J247" s="174"/>
      <c r="K247" s="32"/>
      <c r="M247" s="90" t="s">
        <v>46</v>
      </c>
      <c r="N247" s="91">
        <f>I243+I244+I249+I250+I251+I257</f>
        <v>0</v>
      </c>
    </row>
    <row r="248" spans="1:14" x14ac:dyDescent="0.25">
      <c r="A248" s="414"/>
      <c r="B248" s="430"/>
      <c r="C248" s="526"/>
      <c r="D248" s="519"/>
      <c r="E248" s="5"/>
      <c r="F248" s="5"/>
      <c r="G248" s="5"/>
      <c r="H248" s="5"/>
      <c r="I248" s="5"/>
      <c r="J248" s="162"/>
      <c r="K248" s="5"/>
      <c r="M248" s="92" t="s">
        <v>45</v>
      </c>
      <c r="N248" s="93">
        <f>F256+F247</f>
        <v>0</v>
      </c>
    </row>
    <row r="249" spans="1:14" s="3" customFormat="1" ht="15.75" thickBot="1" x14ac:dyDescent="0.3">
      <c r="A249" s="414"/>
      <c r="B249" s="430"/>
      <c r="C249" s="526"/>
      <c r="D249" s="10"/>
      <c r="E249" s="5"/>
      <c r="F249" s="5"/>
      <c r="G249" s="5"/>
      <c r="H249" s="5"/>
      <c r="I249" s="5"/>
      <c r="J249" s="162"/>
      <c r="K249" s="5"/>
      <c r="M249" s="94" t="s">
        <v>51</v>
      </c>
      <c r="N249" s="95">
        <f>F252</f>
        <v>0</v>
      </c>
    </row>
    <row r="250" spans="1:14" s="3" customFormat="1" x14ac:dyDescent="0.2">
      <c r="A250" s="414"/>
      <c r="B250" s="430"/>
      <c r="C250" s="526"/>
      <c r="D250" s="10"/>
      <c r="E250" s="5"/>
      <c r="F250" s="5"/>
      <c r="G250" s="5"/>
      <c r="H250" s="5"/>
      <c r="I250" s="5"/>
      <c r="J250" s="162"/>
      <c r="K250" s="5"/>
      <c r="M250" s="24"/>
    </row>
    <row r="251" spans="1:14" s="3" customFormat="1" x14ac:dyDescent="0.2">
      <c r="A251" s="414"/>
      <c r="B251" s="430"/>
      <c r="C251" s="526"/>
      <c r="D251" s="10"/>
      <c r="E251" s="5"/>
      <c r="F251" s="5"/>
      <c r="G251" s="5"/>
      <c r="H251" s="5"/>
      <c r="I251" s="5"/>
      <c r="J251" s="162"/>
      <c r="K251" s="5"/>
      <c r="M251" s="24"/>
    </row>
    <row r="252" spans="1:14" s="3" customFormat="1" x14ac:dyDescent="0.2">
      <c r="A252" s="414"/>
      <c r="B252" s="430"/>
      <c r="C252" s="526"/>
      <c r="D252" s="10"/>
      <c r="E252" s="5"/>
      <c r="F252" s="5"/>
      <c r="G252" s="5"/>
      <c r="H252" s="5"/>
      <c r="I252" s="5"/>
      <c r="J252" s="162"/>
      <c r="K252" s="5"/>
      <c r="M252" s="24"/>
    </row>
    <row r="253" spans="1:14" x14ac:dyDescent="0.25">
      <c r="A253" s="414"/>
      <c r="B253" s="430"/>
      <c r="C253" s="526"/>
      <c r="D253" s="519"/>
      <c r="E253" s="5"/>
      <c r="F253" s="5"/>
      <c r="G253" s="5"/>
      <c r="H253" s="5"/>
      <c r="I253" s="5"/>
      <c r="J253" s="162"/>
      <c r="K253" s="5"/>
    </row>
    <row r="254" spans="1:14" x14ac:dyDescent="0.2">
      <c r="A254" s="414"/>
      <c r="B254" s="430"/>
      <c r="C254" s="526"/>
      <c r="D254" s="519"/>
      <c r="E254" s="5"/>
      <c r="F254" s="5"/>
      <c r="G254" s="5"/>
      <c r="H254" s="5"/>
      <c r="I254" s="5"/>
      <c r="J254" s="162"/>
      <c r="K254" s="5"/>
      <c r="M254" s="24" t="str">
        <f>LOWER(C2)</f>
        <v/>
      </c>
    </row>
    <row r="255" spans="1:14" x14ac:dyDescent="0.25">
      <c r="A255" s="414"/>
      <c r="B255" s="430"/>
      <c r="C255" s="526"/>
      <c r="D255" s="519"/>
      <c r="E255" s="5"/>
      <c r="F255" s="5"/>
      <c r="G255" s="5"/>
      <c r="H255" s="5"/>
      <c r="I255" s="5"/>
      <c r="J255" s="162"/>
      <c r="K255" s="5"/>
    </row>
    <row r="256" spans="1:14" x14ac:dyDescent="0.25">
      <c r="A256" s="414"/>
      <c r="B256" s="430"/>
      <c r="C256" s="526"/>
      <c r="D256" s="519"/>
      <c r="E256" s="5"/>
      <c r="F256" s="5"/>
      <c r="G256" s="5"/>
      <c r="H256" s="5"/>
      <c r="I256" s="5"/>
      <c r="J256" s="162"/>
      <c r="K256" s="5"/>
    </row>
    <row r="257" spans="1:14" s="3" customFormat="1" ht="15.75" thickBot="1" x14ac:dyDescent="0.3">
      <c r="A257" s="414"/>
      <c r="B257" s="430"/>
      <c r="C257" s="527"/>
      <c r="D257" s="30"/>
      <c r="E257" s="26"/>
      <c r="F257" s="26"/>
      <c r="G257" s="26"/>
      <c r="H257" s="26"/>
      <c r="I257" s="26"/>
      <c r="J257" s="166"/>
      <c r="K257" s="26"/>
    </row>
    <row r="258" spans="1:14" s="3" customFormat="1" x14ac:dyDescent="0.25">
      <c r="A258" s="414"/>
      <c r="B258" s="430"/>
      <c r="C258" s="528"/>
      <c r="D258" s="18"/>
      <c r="E258" s="11"/>
      <c r="F258" s="11"/>
      <c r="G258" s="11"/>
      <c r="H258" s="11"/>
      <c r="I258" s="11"/>
      <c r="J258" s="163"/>
      <c r="K258" s="11"/>
    </row>
    <row r="259" spans="1:14" x14ac:dyDescent="0.25">
      <c r="A259" s="414"/>
      <c r="B259" s="430"/>
      <c r="C259" s="526"/>
      <c r="D259" s="519"/>
      <c r="E259" s="5"/>
      <c r="F259" s="5"/>
      <c r="G259" s="5"/>
      <c r="H259" s="5"/>
      <c r="I259" s="5"/>
      <c r="J259" s="162"/>
      <c r="K259" s="5"/>
    </row>
    <row r="260" spans="1:14" s="3" customFormat="1" x14ac:dyDescent="0.25">
      <c r="A260" s="414"/>
      <c r="B260" s="430"/>
      <c r="C260" s="526"/>
      <c r="D260" s="10"/>
      <c r="E260" s="5"/>
      <c r="F260" s="5"/>
      <c r="G260" s="5"/>
      <c r="H260" s="5"/>
      <c r="I260" s="5"/>
      <c r="J260" s="162"/>
      <c r="K260" s="5"/>
    </row>
    <row r="261" spans="1:14" s="3" customFormat="1" x14ac:dyDescent="0.25">
      <c r="A261" s="414"/>
      <c r="B261" s="430"/>
      <c r="C261" s="526"/>
      <c r="D261" s="514"/>
      <c r="E261" s="5"/>
      <c r="F261" s="5"/>
      <c r="G261" s="5"/>
      <c r="H261" s="5"/>
      <c r="I261" s="5"/>
      <c r="J261" s="162"/>
      <c r="K261" s="5"/>
      <c r="M261" s="161"/>
      <c r="N261" s="161"/>
    </row>
    <row r="262" spans="1:14" s="3" customFormat="1" x14ac:dyDescent="0.25">
      <c r="A262" s="414"/>
      <c r="B262" s="430"/>
      <c r="C262" s="526"/>
      <c r="D262" s="514"/>
      <c r="E262" s="5"/>
      <c r="F262" s="5"/>
      <c r="G262" s="5"/>
      <c r="H262" s="5"/>
      <c r="I262" s="5"/>
      <c r="J262" s="162"/>
      <c r="K262" s="5"/>
      <c r="M262" s="161"/>
      <c r="N262" s="161"/>
    </row>
    <row r="263" spans="1:14" s="3" customFormat="1" ht="15.75" thickBot="1" x14ac:dyDescent="0.3">
      <c r="A263" s="414"/>
      <c r="B263" s="430"/>
      <c r="C263" s="526"/>
      <c r="D263" s="514"/>
      <c r="E263" s="5"/>
      <c r="F263" s="5"/>
      <c r="G263" s="5"/>
      <c r="H263" s="5"/>
      <c r="I263" s="5"/>
      <c r="J263" s="162"/>
      <c r="K263" s="5"/>
      <c r="M263" s="161"/>
      <c r="N263" s="161"/>
    </row>
    <row r="264" spans="1:14" s="3" customFormat="1" x14ac:dyDescent="0.25">
      <c r="A264" s="414"/>
      <c r="B264" s="430"/>
      <c r="C264" s="526"/>
      <c r="D264" s="514"/>
      <c r="E264" s="5"/>
      <c r="F264" s="5"/>
      <c r="G264" s="5"/>
      <c r="H264" s="5"/>
      <c r="I264" s="5"/>
      <c r="J264" s="162"/>
      <c r="K264" s="5"/>
      <c r="M264" s="73" t="s">
        <v>32</v>
      </c>
      <c r="N264" s="72">
        <f>F259+F268</f>
        <v>0</v>
      </c>
    </row>
    <row r="265" spans="1:14" x14ac:dyDescent="0.25">
      <c r="A265" s="414"/>
      <c r="B265" s="430"/>
      <c r="C265" s="526"/>
      <c r="D265" s="519"/>
      <c r="E265" s="5"/>
      <c r="F265" s="5"/>
      <c r="G265" s="5"/>
      <c r="H265" s="5"/>
      <c r="I265" s="5"/>
      <c r="J265" s="162"/>
      <c r="K265" s="5"/>
      <c r="M265" s="87" t="s">
        <v>33</v>
      </c>
      <c r="N265" s="88">
        <f>F269</f>
        <v>0</v>
      </c>
    </row>
    <row r="266" spans="1:14" x14ac:dyDescent="0.25">
      <c r="A266" s="414"/>
      <c r="B266" s="430"/>
      <c r="C266" s="526"/>
      <c r="D266" s="519"/>
      <c r="E266" s="5"/>
      <c r="F266" s="5"/>
      <c r="G266" s="5"/>
      <c r="H266" s="5"/>
      <c r="I266" s="5"/>
      <c r="J266" s="162"/>
      <c r="K266" s="5"/>
      <c r="M266" s="74" t="s">
        <v>29</v>
      </c>
      <c r="N266" s="89">
        <f>F265+F266+F272</f>
        <v>0</v>
      </c>
    </row>
    <row r="267" spans="1:14" s="3" customFormat="1" x14ac:dyDescent="0.25">
      <c r="A267" s="414"/>
      <c r="B267" s="430"/>
      <c r="C267" s="526"/>
      <c r="D267" s="10"/>
      <c r="E267" s="5"/>
      <c r="F267" s="5"/>
      <c r="G267" s="5"/>
      <c r="H267" s="5"/>
      <c r="I267" s="5"/>
      <c r="J267" s="162"/>
      <c r="K267" s="5"/>
      <c r="M267" s="90" t="s">
        <v>46</v>
      </c>
      <c r="N267" s="91">
        <f>I258+I260+I267+I271+I273</f>
        <v>0</v>
      </c>
    </row>
    <row r="268" spans="1:14" x14ac:dyDescent="0.25">
      <c r="A268" s="414"/>
      <c r="B268" s="430"/>
      <c r="C268" s="526"/>
      <c r="D268" s="519"/>
      <c r="E268" s="5"/>
      <c r="F268" s="5"/>
      <c r="G268" s="5"/>
      <c r="H268" s="5"/>
      <c r="I268" s="5"/>
      <c r="J268" s="162"/>
      <c r="K268" s="5"/>
      <c r="M268" s="92" t="s">
        <v>45</v>
      </c>
      <c r="N268" s="93">
        <f>F270</f>
        <v>0</v>
      </c>
    </row>
    <row r="269" spans="1:14" ht="15.75" thickBot="1" x14ac:dyDescent="0.3">
      <c r="A269" s="414"/>
      <c r="B269" s="430"/>
      <c r="C269" s="526"/>
      <c r="D269" s="519"/>
      <c r="E269" s="5"/>
      <c r="F269" s="5"/>
      <c r="G269" s="5"/>
      <c r="H269" s="5"/>
      <c r="I269" s="5"/>
      <c r="J269" s="162"/>
      <c r="K269" s="5"/>
      <c r="M269" s="94" t="s">
        <v>51</v>
      </c>
      <c r="N269" s="95">
        <f>F261</f>
        <v>0</v>
      </c>
    </row>
    <row r="270" spans="1:14" x14ac:dyDescent="0.25">
      <c r="A270" s="414"/>
      <c r="B270" s="430"/>
      <c r="C270" s="526"/>
      <c r="D270" s="519"/>
      <c r="E270" s="5"/>
      <c r="F270" s="5"/>
      <c r="G270" s="5"/>
      <c r="H270" s="5"/>
      <c r="I270" s="5"/>
      <c r="J270" s="162"/>
      <c r="K270" s="5"/>
    </row>
    <row r="271" spans="1:14" s="3" customFormat="1" x14ac:dyDescent="0.25">
      <c r="A271" s="414"/>
      <c r="B271" s="430"/>
      <c r="C271" s="526"/>
      <c r="D271" s="10"/>
      <c r="E271" s="5"/>
      <c r="F271" s="5"/>
      <c r="G271" s="5"/>
      <c r="H271" s="5"/>
      <c r="I271" s="5"/>
      <c r="J271" s="162"/>
      <c r="K271" s="5"/>
    </row>
    <row r="272" spans="1:14" x14ac:dyDescent="0.25">
      <c r="A272" s="414"/>
      <c r="B272" s="430"/>
      <c r="C272" s="526"/>
      <c r="D272" s="519"/>
      <c r="E272" s="5"/>
      <c r="F272" s="5"/>
      <c r="G272" s="5"/>
      <c r="H272" s="5"/>
      <c r="I272" s="5"/>
      <c r="J272" s="162"/>
      <c r="K272" s="5"/>
    </row>
    <row r="273" spans="1:15" s="3" customFormat="1" ht="15.75" thickBot="1" x14ac:dyDescent="0.3">
      <c r="A273" s="415"/>
      <c r="B273" s="430"/>
      <c r="C273" s="527"/>
      <c r="D273" s="30"/>
      <c r="E273" s="26"/>
      <c r="F273" s="26"/>
      <c r="G273" s="26"/>
      <c r="H273" s="26"/>
      <c r="I273" s="26"/>
      <c r="J273" s="166"/>
      <c r="K273" s="26"/>
    </row>
    <row r="274" spans="1:15" s="3" customFormat="1" ht="16.5" customHeight="1" x14ac:dyDescent="0.25">
      <c r="A274" s="413"/>
      <c r="B274" s="434"/>
      <c r="C274" s="529"/>
      <c r="D274" s="530"/>
      <c r="E274" s="85"/>
      <c r="F274" s="85"/>
      <c r="G274" s="85"/>
      <c r="H274" s="11"/>
      <c r="I274" s="11"/>
      <c r="J274" s="177"/>
      <c r="K274" s="86"/>
    </row>
    <row r="275" spans="1:15" ht="15.75" x14ac:dyDescent="0.25">
      <c r="A275" s="414"/>
      <c r="B275" s="435"/>
      <c r="C275" s="531"/>
      <c r="D275" s="532"/>
      <c r="E275" s="16"/>
      <c r="F275" s="5"/>
      <c r="G275" s="5"/>
      <c r="H275" s="5"/>
      <c r="I275" s="5"/>
      <c r="J275" s="181"/>
      <c r="K275" s="13"/>
      <c r="M275" s="262" t="s">
        <v>76</v>
      </c>
      <c r="N275" s="262" t="s">
        <v>77</v>
      </c>
      <c r="O275" s="262" t="s">
        <v>78</v>
      </c>
    </row>
    <row r="276" spans="1:15" s="3" customFormat="1" x14ac:dyDescent="0.25">
      <c r="A276" s="414"/>
      <c r="B276" s="435"/>
      <c r="C276" s="531"/>
      <c r="D276" s="533"/>
      <c r="E276" s="5"/>
      <c r="F276" s="5"/>
      <c r="G276" s="5"/>
      <c r="H276" s="5"/>
      <c r="I276" s="5"/>
      <c r="J276" s="174"/>
      <c r="K276" s="13"/>
      <c r="M276" s="263" t="s">
        <v>32</v>
      </c>
      <c r="N276" s="261">
        <f>I276+I280+I289</f>
        <v>0</v>
      </c>
      <c r="O276" s="199">
        <f>(F276+F280+F289)*N3</f>
        <v>0</v>
      </c>
    </row>
    <row r="277" spans="1:15" x14ac:dyDescent="0.25">
      <c r="A277" s="414"/>
      <c r="B277" s="435"/>
      <c r="C277" s="531"/>
      <c r="D277" s="532"/>
      <c r="E277" s="5"/>
      <c r="F277" s="5"/>
      <c r="G277" s="5"/>
      <c r="H277" s="5"/>
      <c r="I277" s="5"/>
      <c r="J277" s="174"/>
      <c r="K277" s="13"/>
      <c r="M277" s="206" t="s">
        <v>33</v>
      </c>
      <c r="N277" s="6">
        <f>I281+I283</f>
        <v>0</v>
      </c>
      <c r="O277" s="199">
        <f>N277*T3</f>
        <v>0</v>
      </c>
    </row>
    <row r="278" spans="1:15" s="3" customFormat="1" x14ac:dyDescent="0.25">
      <c r="A278" s="414"/>
      <c r="B278" s="435"/>
      <c r="C278" s="531"/>
      <c r="D278" s="533"/>
      <c r="E278" s="5"/>
      <c r="F278" s="5"/>
      <c r="G278" s="5"/>
      <c r="H278" s="5"/>
      <c r="I278" s="5"/>
      <c r="J278" s="174"/>
      <c r="K278" s="13"/>
      <c r="M278" s="207" t="s">
        <v>29</v>
      </c>
      <c r="N278" s="208">
        <f>I278+I290</f>
        <v>0</v>
      </c>
      <c r="O278" s="199">
        <f>N278*N4</f>
        <v>0</v>
      </c>
    </row>
    <row r="279" spans="1:15" x14ac:dyDescent="0.25">
      <c r="A279" s="414"/>
      <c r="B279" s="435"/>
      <c r="C279" s="531"/>
      <c r="D279" s="532"/>
      <c r="E279" s="5"/>
      <c r="F279" s="5"/>
      <c r="G279" s="5"/>
      <c r="H279" s="5"/>
      <c r="I279" s="5"/>
      <c r="J279" s="174"/>
      <c r="K279" s="13"/>
      <c r="M279" s="209" t="s">
        <v>46</v>
      </c>
      <c r="N279" s="210">
        <f>I274+I277+I279+I287+I288</f>
        <v>0</v>
      </c>
      <c r="O279" s="199"/>
    </row>
    <row r="280" spans="1:15" x14ac:dyDescent="0.25">
      <c r="A280" s="414"/>
      <c r="B280" s="435"/>
      <c r="C280" s="531"/>
      <c r="D280" s="532"/>
      <c r="E280" s="5"/>
      <c r="F280" s="5"/>
      <c r="G280" s="5"/>
      <c r="H280" s="5"/>
      <c r="I280" s="5"/>
      <c r="J280" s="174"/>
      <c r="K280" s="13"/>
      <c r="M280" s="211" t="s">
        <v>45</v>
      </c>
      <c r="N280" s="212">
        <f>I282</f>
        <v>0</v>
      </c>
      <c r="O280" s="199">
        <f>N280*P4</f>
        <v>0</v>
      </c>
    </row>
    <row r="281" spans="1:15" x14ac:dyDescent="0.25">
      <c r="A281" s="414"/>
      <c r="B281" s="435"/>
      <c r="C281" s="531"/>
      <c r="D281" s="532"/>
      <c r="E281" s="5"/>
      <c r="F281" s="5"/>
      <c r="G281" s="5"/>
      <c r="H281" s="5"/>
      <c r="I281" s="5"/>
      <c r="J281" s="174"/>
      <c r="K281" s="13"/>
      <c r="M281" s="213" t="s">
        <v>64</v>
      </c>
      <c r="N281" s="27">
        <f>F285</f>
        <v>0</v>
      </c>
      <c r="O281" s="199">
        <f>J285</f>
        <v>0</v>
      </c>
    </row>
    <row r="282" spans="1:15" x14ac:dyDescent="0.25">
      <c r="A282" s="414"/>
      <c r="B282" s="435"/>
      <c r="C282" s="531"/>
      <c r="D282" s="532"/>
      <c r="E282" s="5"/>
      <c r="F282" s="5"/>
      <c r="G282" s="5"/>
      <c r="H282" s="5"/>
      <c r="I282" s="5"/>
      <c r="J282" s="174"/>
      <c r="K282" s="13"/>
      <c r="M282" s="213" t="s">
        <v>65</v>
      </c>
      <c r="N282" s="27">
        <f>F275+F286</f>
        <v>0</v>
      </c>
      <c r="O282" s="199">
        <f>J275+J286</f>
        <v>0</v>
      </c>
    </row>
    <row r="283" spans="1:15" x14ac:dyDescent="0.25">
      <c r="A283" s="414"/>
      <c r="B283" s="435"/>
      <c r="C283" s="531"/>
      <c r="D283" s="532"/>
      <c r="E283" s="5"/>
      <c r="F283" s="5"/>
      <c r="G283" s="5"/>
      <c r="H283" s="5"/>
      <c r="I283" s="5"/>
      <c r="J283" s="174"/>
      <c r="K283" s="13"/>
    </row>
    <row r="284" spans="1:15" s="3" customFormat="1" x14ac:dyDescent="0.25">
      <c r="A284" s="414"/>
      <c r="B284" s="435"/>
      <c r="C284" s="531"/>
      <c r="D284" s="532"/>
      <c r="E284" s="5"/>
      <c r="F284" s="5"/>
      <c r="G284" s="5"/>
      <c r="H284" s="5"/>
      <c r="I284" s="5"/>
      <c r="J284" s="174"/>
      <c r="K284" s="13"/>
    </row>
    <row r="285" spans="1:15" s="3" customFormat="1" x14ac:dyDescent="0.25">
      <c r="A285" s="414"/>
      <c r="B285" s="435"/>
      <c r="C285" s="531"/>
      <c r="D285" s="532"/>
      <c r="E285" s="16"/>
      <c r="F285" s="5"/>
      <c r="G285" s="5"/>
      <c r="H285" s="5"/>
      <c r="I285" s="5"/>
      <c r="J285" s="174"/>
      <c r="K285" s="13"/>
    </row>
    <row r="286" spans="1:15" s="3" customFormat="1" x14ac:dyDescent="0.25">
      <c r="A286" s="414"/>
      <c r="B286" s="435"/>
      <c r="C286" s="531"/>
      <c r="D286" s="532"/>
      <c r="E286" s="16"/>
      <c r="F286" s="5"/>
      <c r="G286" s="5"/>
      <c r="H286" s="5"/>
      <c r="I286" s="5"/>
      <c r="J286" s="182"/>
      <c r="K286" s="13"/>
    </row>
    <row r="287" spans="1:15" x14ac:dyDescent="0.25">
      <c r="A287" s="414"/>
      <c r="B287" s="435"/>
      <c r="C287" s="531"/>
      <c r="D287" s="532"/>
      <c r="E287" s="5"/>
      <c r="F287" s="5"/>
      <c r="G287" s="5"/>
      <c r="H287" s="5"/>
      <c r="I287" s="5"/>
      <c r="J287" s="174"/>
      <c r="K287" s="13"/>
    </row>
    <row r="288" spans="1:15" x14ac:dyDescent="0.25">
      <c r="A288" s="414"/>
      <c r="B288" s="435"/>
      <c r="C288" s="531"/>
      <c r="D288" s="532"/>
      <c r="E288" s="5"/>
      <c r="F288" s="5"/>
      <c r="G288" s="5"/>
      <c r="H288" s="5"/>
      <c r="I288" s="5"/>
      <c r="J288" s="174"/>
      <c r="K288" s="13"/>
    </row>
    <row r="289" spans="1:15" s="3" customFormat="1" x14ac:dyDescent="0.25">
      <c r="A289" s="414"/>
      <c r="B289" s="435"/>
      <c r="C289" s="531"/>
      <c r="D289" s="532"/>
      <c r="E289" s="5"/>
      <c r="F289" s="5"/>
      <c r="G289" s="5"/>
      <c r="H289" s="5"/>
      <c r="I289" s="5"/>
      <c r="J289" s="174"/>
      <c r="K289" s="13"/>
    </row>
    <row r="290" spans="1:15" ht="15.75" thickBot="1" x14ac:dyDescent="0.3">
      <c r="A290" s="414"/>
      <c r="B290" s="436"/>
      <c r="C290" s="534"/>
      <c r="D290" s="535"/>
      <c r="E290" s="14"/>
      <c r="F290" s="14"/>
      <c r="G290" s="14"/>
      <c r="H290" s="14"/>
      <c r="I290" s="14"/>
      <c r="J290" s="175"/>
      <c r="K290" s="15"/>
    </row>
    <row r="291" spans="1:15" x14ac:dyDescent="0.25">
      <c r="A291" s="414"/>
      <c r="B291" s="434"/>
      <c r="C291" s="536"/>
      <c r="D291" s="530"/>
      <c r="E291" s="11"/>
      <c r="F291" s="11"/>
      <c r="G291" s="11"/>
      <c r="H291" s="11"/>
      <c r="I291" s="11"/>
      <c r="J291" s="173"/>
      <c r="K291" s="12"/>
    </row>
    <row r="292" spans="1:15" s="3" customFormat="1" ht="15.75" x14ac:dyDescent="0.25">
      <c r="A292" s="414"/>
      <c r="B292" s="435"/>
      <c r="C292" s="531"/>
      <c r="D292" s="532"/>
      <c r="E292" s="5"/>
      <c r="F292" s="5"/>
      <c r="G292" s="5"/>
      <c r="H292" s="5"/>
      <c r="I292" s="5"/>
      <c r="J292" s="174"/>
      <c r="K292" s="13"/>
      <c r="M292" s="262" t="s">
        <v>76</v>
      </c>
      <c r="N292" s="262" t="s">
        <v>77</v>
      </c>
      <c r="O292" s="262" t="s">
        <v>78</v>
      </c>
    </row>
    <row r="293" spans="1:15" s="3" customFormat="1" x14ac:dyDescent="0.25">
      <c r="A293" s="414"/>
      <c r="B293" s="435"/>
      <c r="C293" s="531"/>
      <c r="D293" s="532"/>
      <c r="E293" s="5"/>
      <c r="F293" s="5"/>
      <c r="G293" s="5"/>
      <c r="H293" s="5"/>
      <c r="I293" s="5"/>
      <c r="J293" s="174"/>
      <c r="K293" s="13"/>
      <c r="M293" s="204" t="s">
        <v>32</v>
      </c>
      <c r="N293" s="205">
        <f>I292+I293+I299+I303</f>
        <v>0</v>
      </c>
      <c r="O293" s="199">
        <f>(F292+F293+F299+F303)*J292</f>
        <v>0</v>
      </c>
    </row>
    <row r="294" spans="1:15" x14ac:dyDescent="0.25">
      <c r="A294" s="414"/>
      <c r="B294" s="435"/>
      <c r="C294" s="531"/>
      <c r="D294" s="532"/>
      <c r="E294" s="5"/>
      <c r="F294" s="5"/>
      <c r="G294" s="5"/>
      <c r="H294" s="5"/>
      <c r="I294" s="5"/>
      <c r="J294" s="174"/>
      <c r="K294" s="13"/>
      <c r="M294" s="206" t="s">
        <v>33</v>
      </c>
      <c r="N294" s="6">
        <f>I304</f>
        <v>0</v>
      </c>
      <c r="O294" s="199">
        <f>N294*T3</f>
        <v>0</v>
      </c>
    </row>
    <row r="295" spans="1:15" s="3" customFormat="1" x14ac:dyDescent="0.25">
      <c r="A295" s="414"/>
      <c r="B295" s="435"/>
      <c r="C295" s="531"/>
      <c r="D295" s="532"/>
      <c r="E295" s="5"/>
      <c r="F295" s="5"/>
      <c r="G295" s="5"/>
      <c r="H295" s="5"/>
      <c r="I295" s="5"/>
      <c r="J295" s="174"/>
      <c r="K295" s="13"/>
      <c r="M295" s="207" t="s">
        <v>29</v>
      </c>
      <c r="N295" s="208">
        <f>I296+I306</f>
        <v>0</v>
      </c>
      <c r="O295" s="199">
        <f>N295*N4</f>
        <v>0</v>
      </c>
    </row>
    <row r="296" spans="1:15" x14ac:dyDescent="0.25">
      <c r="A296" s="414"/>
      <c r="B296" s="435"/>
      <c r="C296" s="531"/>
      <c r="D296" s="532"/>
      <c r="E296" s="5"/>
      <c r="F296" s="5"/>
      <c r="G296" s="5"/>
      <c r="H296" s="5"/>
      <c r="I296" s="5"/>
      <c r="J296" s="174"/>
      <c r="K296" s="13"/>
      <c r="M296" s="209" t="s">
        <v>46</v>
      </c>
      <c r="N296" s="210">
        <f>I291+I294+I295+I298+I300+I301+I302</f>
        <v>0</v>
      </c>
      <c r="O296" s="199"/>
    </row>
    <row r="297" spans="1:15" s="3" customFormat="1" x14ac:dyDescent="0.25">
      <c r="A297" s="414"/>
      <c r="B297" s="435"/>
      <c r="C297" s="531"/>
      <c r="D297" s="532"/>
      <c r="E297" s="16"/>
      <c r="F297" s="5"/>
      <c r="G297" s="5"/>
      <c r="H297" s="5"/>
      <c r="I297" s="5"/>
      <c r="J297" s="174"/>
      <c r="K297" s="13"/>
      <c r="M297" s="211" t="s">
        <v>45</v>
      </c>
      <c r="N297" s="212">
        <f>I305</f>
        <v>0</v>
      </c>
      <c r="O297" s="199">
        <f>N297*P4</f>
        <v>0</v>
      </c>
    </row>
    <row r="298" spans="1:15" s="3" customFormat="1" x14ac:dyDescent="0.25">
      <c r="A298" s="414"/>
      <c r="B298" s="435"/>
      <c r="C298" s="531"/>
      <c r="D298" s="532"/>
      <c r="E298" s="5"/>
      <c r="F298" s="5"/>
      <c r="G298" s="5"/>
      <c r="H298" s="5"/>
      <c r="I298" s="5"/>
      <c r="J298" s="174"/>
      <c r="K298" s="13"/>
      <c r="M298" s="213" t="s">
        <v>64</v>
      </c>
      <c r="N298" s="27">
        <v>0</v>
      </c>
      <c r="O298" s="199"/>
    </row>
    <row r="299" spans="1:15" s="3" customFormat="1" x14ac:dyDescent="0.25">
      <c r="A299" s="414"/>
      <c r="B299" s="435"/>
      <c r="C299" s="531"/>
      <c r="D299" s="532"/>
      <c r="E299" s="5"/>
      <c r="F299" s="5"/>
      <c r="G299" s="5"/>
      <c r="H299" s="5"/>
      <c r="I299" s="5"/>
      <c r="J299" s="174"/>
      <c r="K299" s="13"/>
      <c r="M299" s="213" t="s">
        <v>65</v>
      </c>
      <c r="N299" s="27">
        <f>I297</f>
        <v>0</v>
      </c>
      <c r="O299" s="199">
        <f>J297</f>
        <v>0</v>
      </c>
    </row>
    <row r="300" spans="1:15" x14ac:dyDescent="0.25">
      <c r="A300" s="414"/>
      <c r="B300" s="435"/>
      <c r="C300" s="531"/>
      <c r="D300" s="532"/>
      <c r="E300" s="5"/>
      <c r="F300" s="5"/>
      <c r="G300" s="5"/>
      <c r="H300" s="5"/>
      <c r="I300" s="5"/>
      <c r="J300" s="174"/>
      <c r="K300" s="13"/>
    </row>
    <row r="301" spans="1:15" x14ac:dyDescent="0.25">
      <c r="A301" s="414"/>
      <c r="B301" s="435"/>
      <c r="C301" s="531"/>
      <c r="D301" s="532"/>
      <c r="E301" s="5"/>
      <c r="F301" s="5"/>
      <c r="G301" s="5"/>
      <c r="H301" s="5"/>
      <c r="I301" s="5"/>
      <c r="J301" s="174"/>
      <c r="K301" s="13"/>
    </row>
    <row r="302" spans="1:15" x14ac:dyDescent="0.25">
      <c r="A302" s="414"/>
      <c r="B302" s="435"/>
      <c r="C302" s="531"/>
      <c r="D302" s="532"/>
      <c r="E302" s="5"/>
      <c r="F302" s="5"/>
      <c r="G302" s="5"/>
      <c r="H302" s="5"/>
      <c r="I302" s="5"/>
      <c r="J302" s="174"/>
      <c r="K302" s="13"/>
    </row>
    <row r="303" spans="1:15" x14ac:dyDescent="0.25">
      <c r="A303" s="414"/>
      <c r="B303" s="435"/>
      <c r="C303" s="531"/>
      <c r="D303" s="532"/>
      <c r="E303" s="5"/>
      <c r="F303" s="5"/>
      <c r="G303" s="5"/>
      <c r="H303" s="5"/>
      <c r="I303" s="5"/>
      <c r="J303" s="174"/>
      <c r="K303" s="13"/>
    </row>
    <row r="304" spans="1:15" s="3" customFormat="1" x14ac:dyDescent="0.25">
      <c r="A304" s="414"/>
      <c r="B304" s="435"/>
      <c r="C304" s="531"/>
      <c r="D304" s="532"/>
      <c r="E304" s="5"/>
      <c r="F304" s="5"/>
      <c r="G304" s="5"/>
      <c r="H304" s="5"/>
      <c r="I304" s="5"/>
      <c r="J304" s="174"/>
      <c r="K304" s="13"/>
    </row>
    <row r="305" spans="1:15" x14ac:dyDescent="0.25">
      <c r="A305" s="414"/>
      <c r="B305" s="435"/>
      <c r="C305" s="531"/>
      <c r="D305" s="532"/>
      <c r="E305" s="5"/>
      <c r="F305" s="5"/>
      <c r="G305" s="5"/>
      <c r="H305" s="5"/>
      <c r="I305" s="5"/>
      <c r="J305" s="174"/>
      <c r="K305" s="13"/>
    </row>
    <row r="306" spans="1:15" s="3" customFormat="1" ht="15.75" thickBot="1" x14ac:dyDescent="0.3">
      <c r="A306" s="414"/>
      <c r="B306" s="436"/>
      <c r="C306" s="534"/>
      <c r="D306" s="535"/>
      <c r="E306" s="14"/>
      <c r="F306" s="14"/>
      <c r="G306" s="14"/>
      <c r="H306" s="14"/>
      <c r="I306" s="14"/>
      <c r="J306" s="175"/>
      <c r="K306" s="15"/>
    </row>
    <row r="307" spans="1:15" x14ac:dyDescent="0.25">
      <c r="A307" s="414"/>
      <c r="B307" s="434"/>
      <c r="C307" s="536"/>
      <c r="D307" s="530"/>
      <c r="E307" s="11"/>
      <c r="F307" s="11"/>
      <c r="G307" s="11"/>
      <c r="H307" s="11"/>
      <c r="I307" s="11"/>
      <c r="J307" s="173"/>
      <c r="K307" s="12"/>
    </row>
    <row r="308" spans="1:15" x14ac:dyDescent="0.25">
      <c r="A308" s="414"/>
      <c r="B308" s="435"/>
      <c r="C308" s="531"/>
      <c r="D308" s="532"/>
      <c r="E308" s="16"/>
      <c r="F308" s="5"/>
      <c r="G308" s="5"/>
      <c r="H308" s="5"/>
      <c r="I308" s="5"/>
      <c r="J308" s="174"/>
      <c r="K308" s="13"/>
    </row>
    <row r="309" spans="1:15" ht="15.75" x14ac:dyDescent="0.25">
      <c r="A309" s="414"/>
      <c r="B309" s="435"/>
      <c r="C309" s="531"/>
      <c r="D309" s="532"/>
      <c r="E309" s="5"/>
      <c r="F309" s="5"/>
      <c r="G309" s="5"/>
      <c r="H309" s="5"/>
      <c r="I309" s="5"/>
      <c r="J309" s="174"/>
      <c r="K309" s="13"/>
      <c r="M309" s="262" t="s">
        <v>76</v>
      </c>
      <c r="N309" s="262" t="s">
        <v>77</v>
      </c>
      <c r="O309" s="262" t="s">
        <v>78</v>
      </c>
    </row>
    <row r="310" spans="1:15" x14ac:dyDescent="0.25">
      <c r="A310" s="414"/>
      <c r="B310" s="435"/>
      <c r="C310" s="531"/>
      <c r="D310" s="532"/>
      <c r="E310" s="5"/>
      <c r="F310" s="5"/>
      <c r="G310" s="5"/>
      <c r="H310" s="5"/>
      <c r="I310" s="5"/>
      <c r="J310" s="174"/>
      <c r="K310" s="13"/>
      <c r="M310" s="204" t="s">
        <v>32</v>
      </c>
      <c r="N310" s="205">
        <f>I310+I313+I315+I317</f>
        <v>0</v>
      </c>
      <c r="O310" s="199">
        <f>(F310+F313+F315+F317)*140000</f>
        <v>0</v>
      </c>
    </row>
    <row r="311" spans="1:15" x14ac:dyDescent="0.25">
      <c r="A311" s="414"/>
      <c r="B311" s="435"/>
      <c r="C311" s="531"/>
      <c r="D311" s="532"/>
      <c r="E311" s="5"/>
      <c r="F311" s="5"/>
      <c r="G311" s="5"/>
      <c r="H311" s="5"/>
      <c r="I311" s="5"/>
      <c r="J311" s="174"/>
      <c r="K311" s="13"/>
      <c r="M311" s="206" t="s">
        <v>33</v>
      </c>
      <c r="N311" s="6">
        <f>0</f>
        <v>0</v>
      </c>
      <c r="O311" s="199"/>
    </row>
    <row r="312" spans="1:15" x14ac:dyDescent="0.25">
      <c r="A312" s="414"/>
      <c r="B312" s="435"/>
      <c r="C312" s="531"/>
      <c r="D312" s="532"/>
      <c r="E312" s="5"/>
      <c r="F312" s="5"/>
      <c r="G312" s="5"/>
      <c r="H312" s="5"/>
      <c r="I312" s="5"/>
      <c r="J312" s="174"/>
      <c r="K312" s="13"/>
      <c r="M312" s="207" t="s">
        <v>29</v>
      </c>
      <c r="N312" s="208">
        <f>I311+I318</f>
        <v>0</v>
      </c>
      <c r="O312" s="199">
        <f>N4*N312</f>
        <v>0</v>
      </c>
    </row>
    <row r="313" spans="1:15" x14ac:dyDescent="0.25">
      <c r="A313" s="414"/>
      <c r="B313" s="435"/>
      <c r="C313" s="537"/>
      <c r="D313" s="532"/>
      <c r="E313" s="5"/>
      <c r="F313" s="5"/>
      <c r="G313" s="5"/>
      <c r="H313" s="5"/>
      <c r="I313" s="5"/>
      <c r="J313" s="174"/>
      <c r="K313" s="13"/>
      <c r="M313" s="209" t="s">
        <v>46</v>
      </c>
      <c r="N313" s="210">
        <f>I307+I312+I314+I316+I319</f>
        <v>0</v>
      </c>
      <c r="O313" s="199"/>
    </row>
    <row r="314" spans="1:15" x14ac:dyDescent="0.25">
      <c r="A314" s="414"/>
      <c r="B314" s="435"/>
      <c r="C314" s="531"/>
      <c r="D314" s="532"/>
      <c r="E314" s="5"/>
      <c r="F314" s="5"/>
      <c r="G314" s="5"/>
      <c r="H314" s="5"/>
      <c r="I314" s="5"/>
      <c r="J314" s="174"/>
      <c r="K314" s="13"/>
      <c r="M314" s="211" t="s">
        <v>45</v>
      </c>
      <c r="N314" s="212">
        <f>0</f>
        <v>0</v>
      </c>
      <c r="O314" s="199"/>
    </row>
    <row r="315" spans="1:15" x14ac:dyDescent="0.25">
      <c r="A315" s="414"/>
      <c r="B315" s="435"/>
      <c r="C315" s="537"/>
      <c r="D315" s="532"/>
      <c r="E315" s="5"/>
      <c r="F315" s="5"/>
      <c r="G315" s="5"/>
      <c r="H315" s="5"/>
      <c r="I315" s="5"/>
      <c r="J315" s="174"/>
      <c r="K315" s="13"/>
      <c r="M315" s="213" t="s">
        <v>64</v>
      </c>
      <c r="N315" s="27">
        <f>I309</f>
        <v>0</v>
      </c>
      <c r="O315" s="199">
        <f>J309</f>
        <v>0</v>
      </c>
    </row>
    <row r="316" spans="1:15" x14ac:dyDescent="0.25">
      <c r="A316" s="414"/>
      <c r="B316" s="435"/>
      <c r="C316" s="531"/>
      <c r="D316" s="532"/>
      <c r="E316" s="5"/>
      <c r="F316" s="5"/>
      <c r="G316" s="5"/>
      <c r="H316" s="5"/>
      <c r="I316" s="5"/>
      <c r="J316" s="174"/>
      <c r="K316" s="13"/>
      <c r="M316" s="213" t="s">
        <v>65</v>
      </c>
      <c r="N316" s="27">
        <f>I308</f>
        <v>0</v>
      </c>
      <c r="O316" s="199">
        <f>J308</f>
        <v>0</v>
      </c>
    </row>
    <row r="317" spans="1:15" x14ac:dyDescent="0.25">
      <c r="A317" s="414"/>
      <c r="B317" s="435"/>
      <c r="C317" s="537"/>
      <c r="D317" s="532"/>
      <c r="E317" s="5"/>
      <c r="F317" s="5"/>
      <c r="G317" s="5"/>
      <c r="H317" s="5"/>
      <c r="I317" s="5"/>
      <c r="J317" s="174"/>
      <c r="K317" s="13"/>
    </row>
    <row r="318" spans="1:15" x14ac:dyDescent="0.25">
      <c r="A318" s="414"/>
      <c r="B318" s="435"/>
      <c r="C318" s="537"/>
      <c r="D318" s="532"/>
      <c r="E318" s="5"/>
      <c r="F318" s="5"/>
      <c r="G318" s="5"/>
      <c r="H318" s="5"/>
      <c r="I318" s="5"/>
      <c r="J318" s="174"/>
      <c r="K318" s="13"/>
    </row>
    <row r="319" spans="1:15" ht="15.75" thickBot="1" x14ac:dyDescent="0.3">
      <c r="A319" s="414"/>
      <c r="B319" s="436"/>
      <c r="C319" s="534"/>
      <c r="D319" s="535"/>
      <c r="E319" s="14"/>
      <c r="F319" s="14"/>
      <c r="G319" s="14"/>
      <c r="H319" s="14"/>
      <c r="I319" s="14"/>
      <c r="J319" s="175"/>
      <c r="K319" s="15"/>
    </row>
    <row r="320" spans="1:15" x14ac:dyDescent="0.25">
      <c r="A320" s="414"/>
      <c r="B320" s="434"/>
      <c r="C320" s="536"/>
      <c r="D320" s="530"/>
      <c r="E320" s="29"/>
      <c r="F320" s="11"/>
      <c r="G320" s="11"/>
      <c r="H320" s="11"/>
      <c r="I320" s="11"/>
      <c r="J320" s="173"/>
      <c r="K320" s="12"/>
      <c r="N320" s="260"/>
    </row>
    <row r="321" spans="1:15" x14ac:dyDescent="0.25">
      <c r="A321" s="414"/>
      <c r="B321" s="435"/>
      <c r="C321" s="537"/>
      <c r="D321" s="532"/>
      <c r="E321" s="16"/>
      <c r="F321" s="5"/>
      <c r="G321" s="5"/>
      <c r="H321" s="5"/>
      <c r="I321" s="5"/>
      <c r="J321" s="174"/>
      <c r="K321" s="13"/>
    </row>
    <row r="322" spans="1:15" s="3" customFormat="1" x14ac:dyDescent="0.25">
      <c r="A322" s="414"/>
      <c r="B322" s="435"/>
      <c r="C322" s="531"/>
      <c r="D322" s="532"/>
      <c r="E322" s="5"/>
      <c r="F322" s="5"/>
      <c r="G322" s="5"/>
      <c r="H322" s="5"/>
      <c r="I322" s="5"/>
      <c r="J322" s="174"/>
      <c r="K322" s="13"/>
    </row>
    <row r="323" spans="1:15" ht="15.75" x14ac:dyDescent="0.25">
      <c r="A323" s="414"/>
      <c r="B323" s="435"/>
      <c r="C323" s="537"/>
      <c r="D323" s="532"/>
      <c r="E323" s="16"/>
      <c r="F323" s="5"/>
      <c r="G323" s="5"/>
      <c r="H323" s="5"/>
      <c r="I323" s="5"/>
      <c r="J323" s="174"/>
      <c r="K323" s="13"/>
      <c r="M323" s="262" t="s">
        <v>76</v>
      </c>
      <c r="N323" s="262" t="s">
        <v>77</v>
      </c>
      <c r="O323" s="262" t="s">
        <v>78</v>
      </c>
    </row>
    <row r="324" spans="1:15" x14ac:dyDescent="0.25">
      <c r="A324" s="414"/>
      <c r="B324" s="435"/>
      <c r="C324" s="531"/>
      <c r="D324" s="532"/>
      <c r="E324" s="16"/>
      <c r="F324" s="5"/>
      <c r="G324" s="5"/>
      <c r="H324" s="5"/>
      <c r="I324" s="5"/>
      <c r="J324" s="174"/>
      <c r="K324" s="13"/>
      <c r="M324" s="204" t="s">
        <v>32</v>
      </c>
      <c r="N324" s="205">
        <f>I323+I325+I331+I333</f>
        <v>0</v>
      </c>
      <c r="O324" s="199">
        <f>(F323+F325+F331+F333)*N3</f>
        <v>0</v>
      </c>
    </row>
    <row r="325" spans="1:15" x14ac:dyDescent="0.25">
      <c r="A325" s="414"/>
      <c r="B325" s="435"/>
      <c r="C325" s="537"/>
      <c r="D325" s="532"/>
      <c r="E325" s="16"/>
      <c r="F325" s="5"/>
      <c r="G325" s="5"/>
      <c r="H325" s="5"/>
      <c r="I325" s="5"/>
      <c r="J325" s="174"/>
      <c r="K325" s="13"/>
      <c r="M325" s="206" t="s">
        <v>33</v>
      </c>
      <c r="N325" s="6">
        <f>0</f>
        <v>0</v>
      </c>
      <c r="O325" s="199"/>
    </row>
    <row r="326" spans="1:15" s="3" customFormat="1" x14ac:dyDescent="0.25">
      <c r="A326" s="414"/>
      <c r="B326" s="435"/>
      <c r="C326" s="537"/>
      <c r="D326" s="532"/>
      <c r="E326" s="16"/>
      <c r="F326" s="5"/>
      <c r="G326" s="5"/>
      <c r="H326" s="5"/>
      <c r="I326" s="5"/>
      <c r="J326" s="174"/>
      <c r="K326" s="13"/>
      <c r="M326" s="207" t="s">
        <v>29</v>
      </c>
      <c r="N326" s="208">
        <f>I321+I326+I327+I328+I335</f>
        <v>0</v>
      </c>
      <c r="O326" s="199">
        <f>N326*N4</f>
        <v>0</v>
      </c>
    </row>
    <row r="327" spans="1:15" x14ac:dyDescent="0.25">
      <c r="A327" s="414"/>
      <c r="B327" s="435"/>
      <c r="C327" s="537"/>
      <c r="D327" s="532"/>
      <c r="E327" s="16"/>
      <c r="F327" s="5"/>
      <c r="G327" s="5"/>
      <c r="H327" s="5"/>
      <c r="I327" s="5"/>
      <c r="J327" s="174"/>
      <c r="K327" s="13"/>
      <c r="M327" s="209" t="s">
        <v>46</v>
      </c>
      <c r="N327" s="210">
        <f>I322+I324+I329+I330+I332</f>
        <v>0</v>
      </c>
      <c r="O327" s="199"/>
    </row>
    <row r="328" spans="1:15" x14ac:dyDescent="0.25">
      <c r="A328" s="414"/>
      <c r="B328" s="435"/>
      <c r="C328" s="537"/>
      <c r="D328" s="532"/>
      <c r="E328" s="16"/>
      <c r="F328" s="5"/>
      <c r="G328" s="5"/>
      <c r="H328" s="5"/>
      <c r="I328" s="5"/>
      <c r="J328" s="174"/>
      <c r="K328" s="13"/>
      <c r="M328" s="211" t="s">
        <v>45</v>
      </c>
      <c r="N328" s="212">
        <f>0</f>
        <v>0</v>
      </c>
      <c r="O328" s="199"/>
    </row>
    <row r="329" spans="1:15" x14ac:dyDescent="0.25">
      <c r="A329" s="414"/>
      <c r="B329" s="435"/>
      <c r="C329" s="531"/>
      <c r="D329" s="532"/>
      <c r="E329" s="16"/>
      <c r="F329" s="5"/>
      <c r="G329" s="5"/>
      <c r="H329" s="5"/>
      <c r="I329" s="5"/>
      <c r="J329" s="174"/>
      <c r="K329" s="13"/>
      <c r="M329" s="213" t="s">
        <v>64</v>
      </c>
      <c r="N329" s="27">
        <f>0</f>
        <v>0</v>
      </c>
      <c r="O329" s="199"/>
    </row>
    <row r="330" spans="1:15" x14ac:dyDescent="0.25">
      <c r="A330" s="414"/>
      <c r="B330" s="435"/>
      <c r="C330" s="531"/>
      <c r="D330" s="532"/>
      <c r="E330" s="5"/>
      <c r="F330" s="5"/>
      <c r="G330" s="5"/>
      <c r="H330" s="5"/>
      <c r="I330" s="5"/>
      <c r="J330" s="174"/>
      <c r="K330" s="13"/>
      <c r="M330" s="213" t="s">
        <v>65</v>
      </c>
      <c r="N330" s="27">
        <f>I320+I334</f>
        <v>0</v>
      </c>
      <c r="O330" s="199">
        <f>J320+J334</f>
        <v>0</v>
      </c>
    </row>
    <row r="331" spans="1:15" x14ac:dyDescent="0.25">
      <c r="A331" s="414"/>
      <c r="B331" s="435"/>
      <c r="C331" s="537"/>
      <c r="D331" s="532"/>
      <c r="E331" s="16"/>
      <c r="F331" s="5"/>
      <c r="G331" s="5"/>
      <c r="H331" s="5"/>
      <c r="I331" s="5"/>
      <c r="J331" s="174"/>
      <c r="K331" s="13"/>
    </row>
    <row r="332" spans="1:15" x14ac:dyDescent="0.25">
      <c r="A332" s="414"/>
      <c r="B332" s="435"/>
      <c r="C332" s="531"/>
      <c r="D332" s="532"/>
      <c r="E332" s="5"/>
      <c r="F332" s="5"/>
      <c r="G332" s="5"/>
      <c r="H332" s="5"/>
      <c r="I332" s="5"/>
      <c r="J332" s="174"/>
      <c r="K332" s="13"/>
    </row>
    <row r="333" spans="1:15" x14ac:dyDescent="0.25">
      <c r="A333" s="414"/>
      <c r="B333" s="435"/>
      <c r="C333" s="537"/>
      <c r="D333" s="532"/>
      <c r="E333" s="16"/>
      <c r="F333" s="5"/>
      <c r="G333" s="5"/>
      <c r="H333" s="5"/>
      <c r="I333" s="5"/>
      <c r="J333" s="174"/>
      <c r="K333" s="13"/>
    </row>
    <row r="334" spans="1:15" x14ac:dyDescent="0.25">
      <c r="A334" s="414"/>
      <c r="B334" s="435"/>
      <c r="C334" s="531"/>
      <c r="D334" s="532"/>
      <c r="E334" s="16"/>
      <c r="F334" s="5"/>
      <c r="G334" s="5"/>
      <c r="H334" s="5"/>
      <c r="I334" s="5"/>
      <c r="J334" s="174"/>
      <c r="K334" s="13"/>
    </row>
    <row r="335" spans="1:15" ht="15.75" thickBot="1" x14ac:dyDescent="0.3">
      <c r="A335" s="414"/>
      <c r="B335" s="436"/>
      <c r="C335" s="534"/>
      <c r="D335" s="535"/>
      <c r="E335" s="196"/>
      <c r="F335" s="14"/>
      <c r="G335" s="14"/>
      <c r="H335" s="14"/>
      <c r="I335" s="14"/>
      <c r="J335" s="175"/>
      <c r="K335" s="15"/>
    </row>
    <row r="336" spans="1:15" x14ac:dyDescent="0.25">
      <c r="A336" s="414"/>
      <c r="B336" s="434"/>
      <c r="C336" s="536"/>
      <c r="D336" s="530"/>
      <c r="E336" s="11"/>
      <c r="F336" s="11"/>
      <c r="G336" s="11"/>
      <c r="H336" s="11"/>
      <c r="I336" s="11"/>
      <c r="J336" s="173"/>
      <c r="K336" s="12"/>
    </row>
    <row r="337" spans="1:15" x14ac:dyDescent="0.25">
      <c r="A337" s="414"/>
      <c r="B337" s="435"/>
      <c r="C337" s="537"/>
      <c r="D337" s="532"/>
      <c r="E337" s="5"/>
      <c r="F337" s="5"/>
      <c r="G337" s="5"/>
      <c r="H337" s="5"/>
      <c r="I337" s="5"/>
      <c r="J337" s="174"/>
      <c r="K337" s="13"/>
    </row>
    <row r="338" spans="1:15" x14ac:dyDescent="0.25">
      <c r="A338" s="414"/>
      <c r="B338" s="435"/>
      <c r="C338" s="531"/>
      <c r="D338" s="532"/>
      <c r="E338" s="5"/>
      <c r="F338" s="5"/>
      <c r="G338" s="5"/>
      <c r="H338" s="5"/>
      <c r="I338" s="5"/>
      <c r="J338" s="174"/>
      <c r="K338" s="13"/>
    </row>
    <row r="339" spans="1:15" x14ac:dyDescent="0.25">
      <c r="A339" s="414"/>
      <c r="B339" s="435"/>
      <c r="C339" s="537"/>
      <c r="D339" s="532"/>
      <c r="E339" s="5"/>
      <c r="F339" s="5"/>
      <c r="G339" s="5"/>
      <c r="H339" s="5"/>
      <c r="I339" s="5"/>
      <c r="J339" s="174"/>
      <c r="K339" s="13"/>
    </row>
    <row r="340" spans="1:15" x14ac:dyDescent="0.25">
      <c r="A340" s="414"/>
      <c r="B340" s="435"/>
      <c r="C340" s="531"/>
      <c r="D340" s="532"/>
      <c r="E340" s="5"/>
      <c r="F340" s="5"/>
      <c r="G340" s="5"/>
      <c r="H340" s="5"/>
      <c r="I340" s="5"/>
      <c r="J340" s="174"/>
      <c r="K340" s="13"/>
    </row>
    <row r="341" spans="1:15" ht="15.75" x14ac:dyDescent="0.25">
      <c r="A341" s="414"/>
      <c r="B341" s="435"/>
      <c r="C341" s="537"/>
      <c r="D341" s="532"/>
      <c r="E341" s="5"/>
      <c r="F341" s="5"/>
      <c r="G341" s="5"/>
      <c r="H341" s="5"/>
      <c r="I341" s="5"/>
      <c r="J341" s="174"/>
      <c r="K341" s="13"/>
      <c r="M341" s="262" t="s">
        <v>76</v>
      </c>
      <c r="N341" s="262" t="s">
        <v>77</v>
      </c>
      <c r="O341" s="262" t="s">
        <v>78</v>
      </c>
    </row>
    <row r="342" spans="1:15" x14ac:dyDescent="0.25">
      <c r="A342" s="414"/>
      <c r="B342" s="435"/>
      <c r="C342" s="531"/>
      <c r="D342" s="532"/>
      <c r="E342" s="5"/>
      <c r="F342" s="5"/>
      <c r="G342" s="5"/>
      <c r="H342" s="5"/>
      <c r="I342" s="5"/>
      <c r="J342" s="174"/>
      <c r="K342" s="13"/>
      <c r="M342" s="204" t="s">
        <v>32</v>
      </c>
      <c r="N342" s="205">
        <f>I337+I339+I341+I348+I352</f>
        <v>0</v>
      </c>
      <c r="O342" s="264">
        <f>(F337+F339+F341+F352)*N3</f>
        <v>0</v>
      </c>
    </row>
    <row r="343" spans="1:15" x14ac:dyDescent="0.25">
      <c r="A343" s="414"/>
      <c r="B343" s="435"/>
      <c r="C343" s="537"/>
      <c r="D343" s="532"/>
      <c r="E343" s="5"/>
      <c r="F343" s="5"/>
      <c r="G343" s="5"/>
      <c r="H343" s="5"/>
      <c r="I343" s="5"/>
      <c r="J343" s="174"/>
      <c r="K343" s="13"/>
      <c r="M343" s="206" t="s">
        <v>33</v>
      </c>
      <c r="N343" s="6">
        <f>0</f>
        <v>0</v>
      </c>
      <c r="O343" s="265"/>
    </row>
    <row r="344" spans="1:15" x14ac:dyDescent="0.25">
      <c r="A344" s="414"/>
      <c r="B344" s="435"/>
      <c r="C344" s="531"/>
      <c r="D344" s="532"/>
      <c r="E344" s="5"/>
      <c r="F344" s="5"/>
      <c r="G344" s="5"/>
      <c r="H344" s="5"/>
      <c r="I344" s="5"/>
      <c r="J344" s="174"/>
      <c r="K344" s="13"/>
      <c r="M344" s="207" t="s">
        <v>29</v>
      </c>
      <c r="N344" s="208">
        <f>I343</f>
        <v>0</v>
      </c>
      <c r="O344" s="264">
        <f>N4*N344</f>
        <v>0</v>
      </c>
    </row>
    <row r="345" spans="1:15" x14ac:dyDescent="0.25">
      <c r="A345" s="414"/>
      <c r="B345" s="435"/>
      <c r="C345" s="531"/>
      <c r="D345" s="532"/>
      <c r="E345" s="16"/>
      <c r="F345" s="5"/>
      <c r="G345" s="5"/>
      <c r="H345" s="5"/>
      <c r="I345" s="5"/>
      <c r="J345" s="174"/>
      <c r="K345" s="13"/>
      <c r="M345" s="209" t="s">
        <v>46</v>
      </c>
      <c r="N345" s="210">
        <f>I336+I338+I340+I342+I344+I349+I350</f>
        <v>0</v>
      </c>
      <c r="O345" s="265"/>
    </row>
    <row r="346" spans="1:15" x14ac:dyDescent="0.25">
      <c r="A346" s="414"/>
      <c r="B346" s="435"/>
      <c r="C346" s="531"/>
      <c r="D346" s="532"/>
      <c r="E346" s="5"/>
      <c r="F346" s="5"/>
      <c r="G346" s="5"/>
      <c r="H346" s="5"/>
      <c r="I346" s="5"/>
      <c r="J346" s="174"/>
      <c r="K346" s="13"/>
      <c r="M346" s="211" t="s">
        <v>45</v>
      </c>
      <c r="N346" s="212">
        <f>0</f>
        <v>0</v>
      </c>
      <c r="O346" s="265"/>
    </row>
    <row r="347" spans="1:15" x14ac:dyDescent="0.25">
      <c r="A347" s="414"/>
      <c r="B347" s="435"/>
      <c r="C347" s="531"/>
      <c r="D347" s="532"/>
      <c r="E347" s="5"/>
      <c r="F347" s="5"/>
      <c r="G347" s="5"/>
      <c r="H347" s="5"/>
      <c r="I347" s="5"/>
      <c r="J347" s="174"/>
      <c r="K347" s="13"/>
      <c r="M347" s="213" t="s">
        <v>64</v>
      </c>
      <c r="N347" s="27">
        <f>I346+I347</f>
        <v>0</v>
      </c>
      <c r="O347" s="266">
        <f>J346+J347</f>
        <v>0</v>
      </c>
    </row>
    <row r="348" spans="1:15" x14ac:dyDescent="0.25">
      <c r="A348" s="414"/>
      <c r="B348" s="435"/>
      <c r="C348" s="537"/>
      <c r="D348" s="532"/>
      <c r="E348" s="5"/>
      <c r="F348" s="5"/>
      <c r="G348" s="5"/>
      <c r="H348" s="5"/>
      <c r="I348" s="5"/>
      <c r="J348" s="174"/>
      <c r="K348" s="13"/>
      <c r="M348" s="213" t="s">
        <v>65</v>
      </c>
      <c r="N348" s="27">
        <f>I345+I351</f>
        <v>0</v>
      </c>
      <c r="O348" s="266">
        <f>J345</f>
        <v>0</v>
      </c>
    </row>
    <row r="349" spans="1:15" x14ac:dyDescent="0.25">
      <c r="A349" s="414"/>
      <c r="B349" s="435"/>
      <c r="C349" s="531"/>
      <c r="D349" s="532"/>
      <c r="E349" s="5"/>
      <c r="F349" s="5"/>
      <c r="G349" s="370"/>
      <c r="H349" s="5"/>
      <c r="I349" s="5"/>
      <c r="J349" s="174"/>
      <c r="K349" s="13"/>
    </row>
    <row r="350" spans="1:15" x14ac:dyDescent="0.25">
      <c r="A350" s="414"/>
      <c r="B350" s="435"/>
      <c r="C350" s="531"/>
      <c r="D350" s="532"/>
      <c r="E350" s="5"/>
      <c r="F350" s="5"/>
      <c r="G350" s="370"/>
      <c r="H350" s="5"/>
      <c r="I350" s="5"/>
      <c r="J350" s="174"/>
      <c r="K350" s="13"/>
    </row>
    <row r="351" spans="1:15" x14ac:dyDescent="0.25">
      <c r="A351" s="414"/>
      <c r="B351" s="435"/>
      <c r="C351" s="531"/>
      <c r="D351" s="532"/>
      <c r="E351" s="5"/>
      <c r="F351" s="5"/>
      <c r="G351" s="5"/>
      <c r="H351" s="5"/>
      <c r="I351" s="5"/>
      <c r="J351" s="174"/>
      <c r="K351" s="13"/>
    </row>
    <row r="352" spans="1:15" ht="15.75" thickBot="1" x14ac:dyDescent="0.3">
      <c r="A352" s="414"/>
      <c r="B352" s="436"/>
      <c r="C352" s="538"/>
      <c r="D352" s="535"/>
      <c r="E352" s="14"/>
      <c r="F352" s="14"/>
      <c r="G352" s="14"/>
      <c r="H352" s="14"/>
      <c r="I352" s="14"/>
      <c r="J352" s="175"/>
      <c r="K352" s="15"/>
    </row>
    <row r="353" spans="1:15" x14ac:dyDescent="0.25">
      <c r="A353" s="414"/>
      <c r="B353" s="434"/>
      <c r="C353" s="536"/>
      <c r="D353" s="530"/>
      <c r="E353" s="11"/>
      <c r="F353" s="11"/>
      <c r="G353" s="370"/>
      <c r="H353" s="11"/>
      <c r="I353" s="11"/>
      <c r="J353" s="173"/>
      <c r="K353" s="12"/>
    </row>
    <row r="354" spans="1:15" x14ac:dyDescent="0.25">
      <c r="A354" s="414"/>
      <c r="B354" s="435"/>
      <c r="C354" s="537"/>
      <c r="D354" s="532"/>
      <c r="E354" s="5"/>
      <c r="F354" s="5"/>
      <c r="G354" s="5"/>
      <c r="H354" s="5"/>
      <c r="I354" s="5"/>
      <c r="J354" s="174"/>
      <c r="K354" s="13"/>
    </row>
    <row r="355" spans="1:15" x14ac:dyDescent="0.25">
      <c r="A355" s="414"/>
      <c r="B355" s="435"/>
      <c r="C355" s="537"/>
      <c r="D355" s="532"/>
      <c r="E355" s="5"/>
      <c r="F355" s="5"/>
      <c r="G355" s="5"/>
      <c r="H355" s="5"/>
      <c r="I355" s="5"/>
      <c r="J355" s="174"/>
      <c r="K355" s="13"/>
    </row>
    <row r="356" spans="1:15" x14ac:dyDescent="0.25">
      <c r="A356" s="414"/>
      <c r="B356" s="435"/>
      <c r="C356" s="531"/>
      <c r="D356" s="532"/>
      <c r="E356" s="5"/>
      <c r="F356" s="5"/>
      <c r="G356" s="370"/>
      <c r="H356" s="5"/>
      <c r="I356" s="5"/>
      <c r="J356" s="174"/>
      <c r="K356" s="13"/>
    </row>
    <row r="357" spans="1:15" ht="15.75" x14ac:dyDescent="0.25">
      <c r="A357" s="414"/>
      <c r="B357" s="435"/>
      <c r="C357" s="537"/>
      <c r="D357" s="532"/>
      <c r="E357" s="5"/>
      <c r="F357" s="5"/>
      <c r="G357" s="5"/>
      <c r="H357" s="5"/>
      <c r="I357" s="5"/>
      <c r="J357" s="174"/>
      <c r="K357" s="13"/>
      <c r="M357" s="262" t="s">
        <v>76</v>
      </c>
      <c r="N357" s="262" t="s">
        <v>77</v>
      </c>
      <c r="O357" s="262" t="s">
        <v>78</v>
      </c>
    </row>
    <row r="358" spans="1:15" x14ac:dyDescent="0.25">
      <c r="A358" s="414"/>
      <c r="B358" s="435"/>
      <c r="C358" s="531"/>
      <c r="D358" s="532"/>
      <c r="E358" s="5"/>
      <c r="F358" s="5"/>
      <c r="G358" s="370"/>
      <c r="H358" s="5"/>
      <c r="I358" s="5"/>
      <c r="J358" s="174"/>
      <c r="K358" s="13"/>
      <c r="M358" s="204" t="s">
        <v>32</v>
      </c>
      <c r="N358" s="205">
        <f>I354</f>
        <v>0</v>
      </c>
      <c r="O358" s="199">
        <f>(F354*N3)</f>
        <v>0</v>
      </c>
    </row>
    <row r="359" spans="1:15" x14ac:dyDescent="0.25">
      <c r="A359" s="414"/>
      <c r="B359" s="435"/>
      <c r="C359" s="531"/>
      <c r="D359" s="532"/>
      <c r="E359" s="5"/>
      <c r="F359" s="5"/>
      <c r="G359" s="370"/>
      <c r="H359" s="5"/>
      <c r="I359" s="5"/>
      <c r="J359" s="174"/>
      <c r="K359" s="13"/>
      <c r="M359" s="206" t="s">
        <v>33</v>
      </c>
      <c r="N359" s="6">
        <f>I365</f>
        <v>0</v>
      </c>
      <c r="O359" s="199">
        <f>N359*T3</f>
        <v>0</v>
      </c>
    </row>
    <row r="360" spans="1:15" x14ac:dyDescent="0.25">
      <c r="A360" s="414"/>
      <c r="B360" s="435"/>
      <c r="C360" s="531"/>
      <c r="D360" s="532"/>
      <c r="E360" s="5"/>
      <c r="F360" s="5"/>
      <c r="G360" s="5"/>
      <c r="H360" s="5"/>
      <c r="I360" s="5"/>
      <c r="J360" s="174"/>
      <c r="K360" s="13"/>
      <c r="M360" s="207" t="s">
        <v>29</v>
      </c>
      <c r="N360" s="208">
        <f>I355+I367</f>
        <v>0</v>
      </c>
      <c r="O360" s="199">
        <f>N4*N360</f>
        <v>0</v>
      </c>
    </row>
    <row r="361" spans="1:15" x14ac:dyDescent="0.25">
      <c r="A361" s="414"/>
      <c r="B361" s="435"/>
      <c r="C361" s="531"/>
      <c r="D361" s="532"/>
      <c r="E361" s="5"/>
      <c r="F361" s="5"/>
      <c r="G361" s="5"/>
      <c r="H361" s="5"/>
      <c r="I361" s="5"/>
      <c r="J361" s="174"/>
      <c r="K361" s="13"/>
      <c r="M361" s="209" t="s">
        <v>46</v>
      </c>
      <c r="N361" s="210">
        <f>I353+I356+I358+I359+I362+I363</f>
        <v>0</v>
      </c>
      <c r="O361" s="199"/>
    </row>
    <row r="362" spans="1:15" x14ac:dyDescent="0.25">
      <c r="A362" s="414"/>
      <c r="B362" s="435"/>
      <c r="C362" s="531"/>
      <c r="D362" s="532"/>
      <c r="E362" s="5"/>
      <c r="F362" s="5"/>
      <c r="G362" s="370"/>
      <c r="H362" s="5"/>
      <c r="I362" s="5"/>
      <c r="J362" s="174"/>
      <c r="K362" s="13"/>
      <c r="M362" s="201" t="s">
        <v>62</v>
      </c>
      <c r="N362" s="6">
        <f>I364</f>
        <v>0</v>
      </c>
      <c r="O362" s="199">
        <f>N362*P3</f>
        <v>0</v>
      </c>
    </row>
    <row r="363" spans="1:15" x14ac:dyDescent="0.25">
      <c r="A363" s="414"/>
      <c r="B363" s="435"/>
      <c r="C363" s="531"/>
      <c r="D363" s="532"/>
      <c r="E363" s="5"/>
      <c r="F363" s="5"/>
      <c r="G363" s="370"/>
      <c r="H363" s="5"/>
      <c r="I363" s="5"/>
      <c r="J363" s="174"/>
      <c r="K363" s="13"/>
      <c r="M363" s="213" t="s">
        <v>64</v>
      </c>
      <c r="N363" s="27">
        <f>I361</f>
        <v>0</v>
      </c>
      <c r="O363" s="199">
        <f>J361</f>
        <v>0</v>
      </c>
    </row>
    <row r="364" spans="1:15" x14ac:dyDescent="0.25">
      <c r="A364" s="414"/>
      <c r="B364" s="435"/>
      <c r="C364" s="531"/>
      <c r="D364" s="532"/>
      <c r="E364" s="5"/>
      <c r="F364" s="5"/>
      <c r="G364" s="5"/>
      <c r="H364" s="5"/>
      <c r="I364" s="5"/>
      <c r="J364" s="174"/>
      <c r="K364" s="13"/>
      <c r="M364" s="213" t="s">
        <v>65</v>
      </c>
      <c r="N364" s="27">
        <f>I360</f>
        <v>0</v>
      </c>
      <c r="O364" s="199">
        <f>J360</f>
        <v>0</v>
      </c>
    </row>
    <row r="365" spans="1:15" x14ac:dyDescent="0.25">
      <c r="A365" s="414"/>
      <c r="B365" s="435"/>
      <c r="C365" s="531"/>
      <c r="D365" s="532"/>
      <c r="E365" s="5"/>
      <c r="F365" s="5"/>
      <c r="G365" s="5"/>
      <c r="H365" s="5"/>
      <c r="I365" s="5"/>
      <c r="J365" s="174"/>
      <c r="K365" s="13"/>
      <c r="M365" s="224" t="s">
        <v>67</v>
      </c>
      <c r="N365" s="224">
        <f>I366</f>
        <v>0</v>
      </c>
      <c r="O365" s="199"/>
    </row>
    <row r="366" spans="1:15" x14ac:dyDescent="0.25">
      <c r="A366" s="414"/>
      <c r="B366" s="435"/>
      <c r="C366" s="531"/>
      <c r="D366" s="532"/>
      <c r="E366" s="5"/>
      <c r="F366" s="5"/>
      <c r="G366" s="5"/>
      <c r="H366" s="5"/>
      <c r="I366" s="5"/>
      <c r="J366" s="174"/>
      <c r="K366" s="13"/>
      <c r="M366" s="228" t="s">
        <v>38</v>
      </c>
      <c r="N366" s="3">
        <f>I357</f>
        <v>0</v>
      </c>
      <c r="O366" s="199">
        <f>N366*R3</f>
        <v>0</v>
      </c>
    </row>
    <row r="367" spans="1:15" ht="15.75" thickBot="1" x14ac:dyDescent="0.3">
      <c r="A367" s="414"/>
      <c r="B367" s="436"/>
      <c r="C367" s="534"/>
      <c r="D367" s="535"/>
      <c r="E367" s="14"/>
      <c r="F367" s="14"/>
      <c r="G367" s="14"/>
      <c r="H367" s="14"/>
      <c r="I367" s="14"/>
      <c r="J367" s="175"/>
      <c r="K367" s="15"/>
    </row>
    <row r="368" spans="1:15" x14ac:dyDescent="0.25">
      <c r="A368" s="414"/>
      <c r="B368" s="434"/>
      <c r="C368" s="536"/>
      <c r="D368" s="530"/>
      <c r="E368" s="11"/>
      <c r="F368" s="11"/>
      <c r="G368" s="11"/>
      <c r="H368" s="11"/>
      <c r="I368" s="11"/>
      <c r="J368" s="173"/>
      <c r="K368" s="12"/>
    </row>
    <row r="369" spans="1:15" x14ac:dyDescent="0.25">
      <c r="A369" s="414"/>
      <c r="B369" s="435"/>
      <c r="C369" s="531"/>
      <c r="D369" s="532"/>
      <c r="E369" s="5"/>
      <c r="F369" s="5"/>
      <c r="G369" s="5"/>
      <c r="H369" s="5"/>
      <c r="I369" s="5"/>
      <c r="J369" s="174"/>
      <c r="K369" s="13"/>
    </row>
    <row r="370" spans="1:15" x14ac:dyDescent="0.25">
      <c r="A370" s="414"/>
      <c r="B370" s="435"/>
      <c r="C370" s="531"/>
      <c r="D370" s="532"/>
      <c r="E370" s="5"/>
      <c r="F370" s="5"/>
      <c r="G370" s="5"/>
      <c r="H370" s="5"/>
      <c r="I370" s="5"/>
      <c r="J370" s="174"/>
      <c r="K370" s="13"/>
    </row>
    <row r="371" spans="1:15" x14ac:dyDescent="0.25">
      <c r="A371" s="414"/>
      <c r="B371" s="435"/>
      <c r="C371" s="531"/>
      <c r="D371" s="532"/>
      <c r="E371" s="5"/>
      <c r="F371" s="5"/>
      <c r="G371" s="5"/>
      <c r="H371" s="5"/>
      <c r="I371" s="5"/>
      <c r="J371" s="174"/>
      <c r="K371" s="13"/>
      <c r="N371" s="178"/>
    </row>
    <row r="372" spans="1:15" ht="15.75" x14ac:dyDescent="0.25">
      <c r="A372" s="414"/>
      <c r="B372" s="435"/>
      <c r="C372" s="531"/>
      <c r="D372" s="532"/>
      <c r="E372" s="5"/>
      <c r="F372" s="5"/>
      <c r="G372" s="5"/>
      <c r="H372" s="5"/>
      <c r="I372" s="5"/>
      <c r="J372" s="174"/>
      <c r="K372" s="13"/>
      <c r="M372" s="262" t="s">
        <v>76</v>
      </c>
      <c r="N372" s="262" t="s">
        <v>77</v>
      </c>
      <c r="O372" s="262" t="s">
        <v>78</v>
      </c>
    </row>
    <row r="373" spans="1:15" x14ac:dyDescent="0.25">
      <c r="A373" s="414"/>
      <c r="B373" s="435"/>
      <c r="C373" s="531"/>
      <c r="D373" s="532"/>
      <c r="E373" s="5"/>
      <c r="F373" s="5"/>
      <c r="G373" s="370"/>
      <c r="H373" s="5"/>
      <c r="I373" s="5"/>
      <c r="J373" s="174"/>
      <c r="K373" s="13"/>
      <c r="M373" s="204" t="s">
        <v>32</v>
      </c>
      <c r="N373" s="205">
        <f>I368+I370+I376+I380+I385</f>
        <v>0</v>
      </c>
      <c r="O373" s="199">
        <f>(F368+F370+F376+F380+F385)*N3</f>
        <v>0</v>
      </c>
    </row>
    <row r="374" spans="1:15" x14ac:dyDescent="0.25">
      <c r="A374" s="414"/>
      <c r="B374" s="435"/>
      <c r="C374" s="531"/>
      <c r="D374" s="532"/>
      <c r="E374" s="16"/>
      <c r="F374" s="5"/>
      <c r="G374" s="5"/>
      <c r="H374" s="5"/>
      <c r="I374" s="5"/>
      <c r="J374" s="174"/>
      <c r="K374" s="13"/>
      <c r="M374" s="206" t="s">
        <v>33</v>
      </c>
      <c r="N374" s="6">
        <f>I372+I381</f>
        <v>0</v>
      </c>
      <c r="O374" s="199">
        <f>N374*T3</f>
        <v>0</v>
      </c>
    </row>
    <row r="375" spans="1:15" x14ac:dyDescent="0.25">
      <c r="A375" s="414"/>
      <c r="B375" s="435"/>
      <c r="C375" s="531"/>
      <c r="D375" s="532"/>
      <c r="E375" s="5"/>
      <c r="F375" s="5"/>
      <c r="G375" s="370"/>
      <c r="H375" s="5"/>
      <c r="I375" s="5"/>
      <c r="J375" s="174"/>
      <c r="K375" s="13"/>
      <c r="M375" s="207" t="s">
        <v>29</v>
      </c>
      <c r="N375" s="208">
        <f>I369+I378+I382</f>
        <v>0</v>
      </c>
      <c r="O375" s="199">
        <f>N375*N4</f>
        <v>0</v>
      </c>
    </row>
    <row r="376" spans="1:15" x14ac:dyDescent="0.25">
      <c r="A376" s="414"/>
      <c r="B376" s="435"/>
      <c r="C376" s="531"/>
      <c r="D376" s="532"/>
      <c r="E376" s="5"/>
      <c r="F376" s="5"/>
      <c r="G376" s="5"/>
      <c r="H376" s="5"/>
      <c r="I376" s="5"/>
      <c r="J376" s="174"/>
      <c r="K376" s="13"/>
      <c r="M376" s="209" t="s">
        <v>46</v>
      </c>
      <c r="N376" s="210">
        <f>I373+I375+I377+I379+I384</f>
        <v>0</v>
      </c>
      <c r="O376" s="199"/>
    </row>
    <row r="377" spans="1:15" x14ac:dyDescent="0.25">
      <c r="A377" s="414"/>
      <c r="B377" s="435"/>
      <c r="C377" s="531"/>
      <c r="D377" s="532"/>
      <c r="E377" s="5"/>
      <c r="F377" s="5"/>
      <c r="G377" s="370"/>
      <c r="H377" s="5"/>
      <c r="I377" s="5"/>
      <c r="J377" s="174"/>
      <c r="K377" s="13"/>
      <c r="M377" s="201" t="s">
        <v>62</v>
      </c>
      <c r="N377" s="6">
        <f>0</f>
        <v>0</v>
      </c>
      <c r="O377" s="199"/>
    </row>
    <row r="378" spans="1:15" x14ac:dyDescent="0.25">
      <c r="A378" s="414"/>
      <c r="B378" s="435"/>
      <c r="C378" s="531"/>
      <c r="D378" s="532"/>
      <c r="E378" s="5"/>
      <c r="F378" s="5"/>
      <c r="G378" s="5"/>
      <c r="H378" s="5"/>
      <c r="I378" s="5"/>
      <c r="J378" s="174"/>
      <c r="K378" s="13"/>
      <c r="M378" s="213" t="s">
        <v>64</v>
      </c>
      <c r="N378" s="27">
        <f>0</f>
        <v>0</v>
      </c>
      <c r="O378" s="199"/>
    </row>
    <row r="379" spans="1:15" x14ac:dyDescent="0.25">
      <c r="A379" s="414"/>
      <c r="B379" s="435"/>
      <c r="C379" s="531"/>
      <c r="D379" s="532"/>
      <c r="E379" s="5"/>
      <c r="F379" s="5"/>
      <c r="G379" s="370"/>
      <c r="H379" s="5"/>
      <c r="I379" s="5"/>
      <c r="J379" s="174"/>
      <c r="K379" s="13"/>
      <c r="M379" s="213" t="s">
        <v>65</v>
      </c>
      <c r="N379" s="27">
        <f>I374</f>
        <v>0</v>
      </c>
      <c r="O379" s="199">
        <f>J374</f>
        <v>0</v>
      </c>
    </row>
    <row r="380" spans="1:15" x14ac:dyDescent="0.25">
      <c r="A380" s="414"/>
      <c r="B380" s="435"/>
      <c r="C380" s="531"/>
      <c r="D380" s="532"/>
      <c r="E380" s="5"/>
      <c r="F380" s="5"/>
      <c r="G380" s="5"/>
      <c r="H380" s="5"/>
      <c r="I380" s="5"/>
      <c r="J380" s="174"/>
      <c r="K380" s="13"/>
      <c r="M380" s="189" t="s">
        <v>45</v>
      </c>
      <c r="N380" s="224">
        <f>I383</f>
        <v>0</v>
      </c>
      <c r="O380" s="199">
        <f>N380*P4</f>
        <v>0</v>
      </c>
    </row>
    <row r="381" spans="1:15" x14ac:dyDescent="0.25">
      <c r="A381" s="414"/>
      <c r="B381" s="435"/>
      <c r="C381" s="531"/>
      <c r="D381" s="532"/>
      <c r="E381" s="5"/>
      <c r="F381" s="5"/>
      <c r="G381" s="5"/>
      <c r="H381" s="5"/>
      <c r="I381" s="5"/>
      <c r="J381" s="174"/>
      <c r="K381" s="13"/>
    </row>
    <row r="382" spans="1:15" x14ac:dyDescent="0.25">
      <c r="A382" s="414"/>
      <c r="B382" s="435"/>
      <c r="C382" s="531"/>
      <c r="D382" s="532"/>
      <c r="E382" s="5"/>
      <c r="F382" s="5"/>
      <c r="G382" s="5"/>
      <c r="H382" s="5"/>
      <c r="I382" s="5"/>
      <c r="J382" s="174"/>
      <c r="K382" s="13"/>
    </row>
    <row r="383" spans="1:15" x14ac:dyDescent="0.25">
      <c r="A383" s="414"/>
      <c r="B383" s="435"/>
      <c r="C383" s="531"/>
      <c r="D383" s="532"/>
      <c r="E383" s="5"/>
      <c r="F383" s="5"/>
      <c r="G383" s="5"/>
      <c r="H383" s="5"/>
      <c r="I383" s="5"/>
      <c r="J383" s="174"/>
      <c r="K383" s="13"/>
    </row>
    <row r="384" spans="1:15" x14ac:dyDescent="0.25">
      <c r="A384" s="414"/>
      <c r="B384" s="435"/>
      <c r="C384" s="531"/>
      <c r="D384" s="532"/>
      <c r="E384" s="5"/>
      <c r="F384" s="5"/>
      <c r="G384" s="370"/>
      <c r="H384" s="5"/>
      <c r="I384" s="5"/>
      <c r="J384" s="174"/>
      <c r="K384" s="13"/>
    </row>
    <row r="385" spans="1:15" ht="15.75" thickBot="1" x14ac:dyDescent="0.3">
      <c r="A385" s="414"/>
      <c r="B385" s="436"/>
      <c r="C385" s="534"/>
      <c r="D385" s="535"/>
      <c r="E385" s="14"/>
      <c r="F385" s="14"/>
      <c r="G385" s="14"/>
      <c r="H385" s="14"/>
      <c r="I385" s="14"/>
      <c r="J385" s="175"/>
      <c r="K385" s="15"/>
    </row>
    <row r="386" spans="1:15" x14ac:dyDescent="0.25">
      <c r="A386" s="414"/>
      <c r="B386" s="434"/>
      <c r="C386" s="536"/>
      <c r="D386" s="530"/>
      <c r="E386" s="11"/>
      <c r="F386" s="11"/>
      <c r="G386" s="11"/>
      <c r="H386" s="11"/>
      <c r="I386" s="11"/>
      <c r="J386" s="173"/>
      <c r="K386" s="12"/>
    </row>
    <row r="387" spans="1:15" x14ac:dyDescent="0.25">
      <c r="A387" s="414"/>
      <c r="B387" s="435"/>
      <c r="C387" s="531"/>
      <c r="D387" s="532"/>
      <c r="E387" s="5"/>
      <c r="F387" s="5"/>
      <c r="G387" s="370"/>
      <c r="H387" s="5"/>
      <c r="I387" s="5"/>
      <c r="J387" s="174"/>
      <c r="K387" s="13"/>
    </row>
    <row r="388" spans="1:15" x14ac:dyDescent="0.25">
      <c r="A388" s="414"/>
      <c r="B388" s="435"/>
      <c r="C388" s="531"/>
      <c r="D388" s="532"/>
      <c r="E388" s="5"/>
      <c r="F388" s="5"/>
      <c r="G388" s="370"/>
      <c r="H388" s="5"/>
      <c r="I388" s="5"/>
      <c r="J388" s="174"/>
      <c r="K388" s="13"/>
    </row>
    <row r="389" spans="1:15" x14ac:dyDescent="0.25">
      <c r="A389" s="414"/>
      <c r="B389" s="435"/>
      <c r="C389" s="531"/>
      <c r="D389" s="532"/>
      <c r="E389" s="5"/>
      <c r="F389" s="5"/>
      <c r="G389" s="5"/>
      <c r="H389" s="5"/>
      <c r="I389" s="5"/>
      <c r="J389" s="174"/>
      <c r="K389" s="13"/>
    </row>
    <row r="390" spans="1:15" ht="15.75" x14ac:dyDescent="0.25">
      <c r="A390" s="414"/>
      <c r="B390" s="435"/>
      <c r="C390" s="531"/>
      <c r="D390" s="532"/>
      <c r="E390" s="16"/>
      <c r="F390" s="5"/>
      <c r="G390" s="5"/>
      <c r="H390" s="5"/>
      <c r="I390" s="5"/>
      <c r="J390" s="174"/>
      <c r="K390" s="13"/>
      <c r="M390" s="262" t="s">
        <v>76</v>
      </c>
      <c r="N390" s="262" t="s">
        <v>77</v>
      </c>
      <c r="O390" s="262" t="s">
        <v>78</v>
      </c>
    </row>
    <row r="391" spans="1:15" x14ac:dyDescent="0.25">
      <c r="A391" s="414"/>
      <c r="B391" s="435"/>
      <c r="C391" s="531"/>
      <c r="D391" s="532"/>
      <c r="E391" s="5"/>
      <c r="F391" s="5"/>
      <c r="G391" s="5"/>
      <c r="H391" s="5"/>
      <c r="I391" s="5"/>
      <c r="J391" s="174"/>
      <c r="K391" s="13"/>
      <c r="M391" s="204" t="s">
        <v>32</v>
      </c>
      <c r="N391" s="205">
        <f>I393+I395+I400+I401</f>
        <v>0</v>
      </c>
      <c r="O391" s="267">
        <f>(F393+F395+F400+F401)*N3</f>
        <v>0</v>
      </c>
    </row>
    <row r="392" spans="1:15" x14ac:dyDescent="0.25">
      <c r="A392" s="414"/>
      <c r="B392" s="435"/>
      <c r="C392" s="531"/>
      <c r="D392" s="532"/>
      <c r="E392" s="16"/>
      <c r="F392" s="5"/>
      <c r="G392" s="370"/>
      <c r="H392" s="5"/>
      <c r="I392" s="5"/>
      <c r="J392" s="174"/>
      <c r="K392" s="13"/>
      <c r="M392" s="206" t="s">
        <v>33</v>
      </c>
      <c r="N392" s="6">
        <f>0</f>
        <v>0</v>
      </c>
      <c r="O392" s="267"/>
    </row>
    <row r="393" spans="1:15" x14ac:dyDescent="0.25">
      <c r="A393" s="414"/>
      <c r="B393" s="435"/>
      <c r="C393" s="531"/>
      <c r="D393" s="532"/>
      <c r="E393" s="5"/>
      <c r="F393" s="5"/>
      <c r="G393" s="5"/>
      <c r="H393" s="5"/>
      <c r="I393" s="5"/>
      <c r="J393" s="174"/>
      <c r="K393" s="13"/>
      <c r="M393" s="207" t="s">
        <v>29</v>
      </c>
      <c r="N393" s="208">
        <f>I386+I389+I402</f>
        <v>0</v>
      </c>
      <c r="O393" s="267">
        <f>N393*N4</f>
        <v>0</v>
      </c>
    </row>
    <row r="394" spans="1:15" x14ac:dyDescent="0.25">
      <c r="A394" s="414"/>
      <c r="B394" s="435"/>
      <c r="C394" s="531"/>
      <c r="D394" s="532"/>
      <c r="E394" s="5"/>
      <c r="F394" s="5"/>
      <c r="G394" s="370"/>
      <c r="H394" s="5"/>
      <c r="I394" s="5"/>
      <c r="J394" s="174"/>
      <c r="K394" s="13"/>
      <c r="M394" s="209" t="s">
        <v>46</v>
      </c>
      <c r="N394" s="210">
        <f>I387+I388+I392+I394+I399+I403</f>
        <v>0</v>
      </c>
      <c r="O394" s="267"/>
    </row>
    <row r="395" spans="1:15" x14ac:dyDescent="0.25">
      <c r="A395" s="414"/>
      <c r="B395" s="435"/>
      <c r="C395" s="531"/>
      <c r="D395" s="532"/>
      <c r="E395" s="5"/>
      <c r="F395" s="5"/>
      <c r="G395" s="5"/>
      <c r="H395" s="5"/>
      <c r="I395" s="5"/>
      <c r="J395" s="174"/>
      <c r="K395" s="13"/>
      <c r="M395" s="201" t="s">
        <v>62</v>
      </c>
      <c r="N395" s="6">
        <f>0</f>
        <v>0</v>
      </c>
      <c r="O395" s="267"/>
    </row>
    <row r="396" spans="1:15" x14ac:dyDescent="0.25">
      <c r="A396" s="414"/>
      <c r="B396" s="435"/>
      <c r="C396" s="531"/>
      <c r="D396" s="532"/>
      <c r="E396" s="5"/>
      <c r="F396" s="5"/>
      <c r="G396" s="5"/>
      <c r="H396" s="5"/>
      <c r="I396" s="5"/>
      <c r="J396" s="183"/>
      <c r="K396" s="13"/>
      <c r="M396" s="213" t="s">
        <v>64</v>
      </c>
      <c r="N396" s="27">
        <f>I391</f>
        <v>0</v>
      </c>
      <c r="O396" s="267">
        <f>J391</f>
        <v>0</v>
      </c>
    </row>
    <row r="397" spans="1:15" x14ac:dyDescent="0.25">
      <c r="A397" s="414"/>
      <c r="B397" s="435"/>
      <c r="C397" s="531"/>
      <c r="D397" s="532"/>
      <c r="E397" s="5"/>
      <c r="F397" s="5"/>
      <c r="G397" s="5"/>
      <c r="H397" s="5"/>
      <c r="I397" s="5"/>
      <c r="J397" s="183"/>
      <c r="K397" s="13"/>
      <c r="M397" s="213" t="s">
        <v>65</v>
      </c>
      <c r="N397" s="27">
        <f>I390</f>
        <v>0</v>
      </c>
      <c r="O397" s="267">
        <f>J390</f>
        <v>0</v>
      </c>
    </row>
    <row r="398" spans="1:15" x14ac:dyDescent="0.25">
      <c r="A398" s="414"/>
      <c r="B398" s="435"/>
      <c r="C398" s="531"/>
      <c r="D398" s="533"/>
      <c r="E398" s="5"/>
      <c r="F398" s="5"/>
      <c r="G398" s="5"/>
      <c r="H398" s="5"/>
      <c r="I398" s="5"/>
      <c r="J398" s="183"/>
      <c r="K398" s="13"/>
      <c r="M398" s="189" t="s">
        <v>57</v>
      </c>
      <c r="N398" s="224">
        <f>I398</f>
        <v>0</v>
      </c>
      <c r="O398" s="267">
        <f>J398</f>
        <v>0</v>
      </c>
    </row>
    <row r="399" spans="1:15" x14ac:dyDescent="0.25">
      <c r="A399" s="414"/>
      <c r="B399" s="435"/>
      <c r="C399" s="539"/>
      <c r="D399" s="532"/>
      <c r="E399" s="5"/>
      <c r="F399" s="5"/>
      <c r="G399" s="5"/>
      <c r="H399" s="5"/>
      <c r="I399" s="5"/>
      <c r="J399" s="174"/>
      <c r="K399" s="13"/>
      <c r="M399" s="229" t="s">
        <v>48</v>
      </c>
      <c r="N399" s="1">
        <f>I396</f>
        <v>0</v>
      </c>
    </row>
    <row r="400" spans="1:15" x14ac:dyDescent="0.25">
      <c r="A400" s="414"/>
      <c r="B400" s="435"/>
      <c r="C400" s="531"/>
      <c r="D400" s="532"/>
      <c r="E400" s="5"/>
      <c r="F400" s="5"/>
      <c r="G400" s="5"/>
      <c r="H400" s="5"/>
      <c r="I400" s="5"/>
      <c r="J400" s="174"/>
      <c r="K400" s="13"/>
      <c r="M400" s="228" t="s">
        <v>38</v>
      </c>
      <c r="N400" s="1">
        <f>0</f>
        <v>0</v>
      </c>
    </row>
    <row r="401" spans="1:15" x14ac:dyDescent="0.25">
      <c r="A401" s="414"/>
      <c r="B401" s="435"/>
      <c r="C401" s="531"/>
      <c r="D401" s="532"/>
      <c r="E401" s="5"/>
      <c r="F401" s="5"/>
      <c r="G401" s="5"/>
      <c r="H401" s="5"/>
      <c r="I401" s="5"/>
      <c r="J401" s="174"/>
      <c r="K401" s="13"/>
      <c r="M401" s="230" t="s">
        <v>71</v>
      </c>
      <c r="N401" s="1">
        <f>I398</f>
        <v>0</v>
      </c>
    </row>
    <row r="402" spans="1:15" x14ac:dyDescent="0.25">
      <c r="A402" s="414"/>
      <c r="B402" s="435"/>
      <c r="C402" s="531"/>
      <c r="D402" s="532"/>
      <c r="E402" s="5"/>
      <c r="F402" s="5"/>
      <c r="G402" s="5"/>
      <c r="H402" s="5"/>
      <c r="I402" s="5"/>
      <c r="J402" s="174"/>
      <c r="K402" s="13"/>
    </row>
    <row r="403" spans="1:15" ht="15.75" thickBot="1" x14ac:dyDescent="0.3">
      <c r="A403" s="414"/>
      <c r="B403" s="436"/>
      <c r="C403" s="534"/>
      <c r="D403" s="535"/>
      <c r="E403" s="14"/>
      <c r="F403" s="14"/>
      <c r="G403" s="14"/>
      <c r="H403" s="14"/>
      <c r="I403" s="14"/>
      <c r="J403" s="175"/>
      <c r="K403" s="15"/>
    </row>
    <row r="404" spans="1:15" x14ac:dyDescent="0.25">
      <c r="A404" s="414"/>
      <c r="B404" s="434"/>
      <c r="C404" s="536"/>
      <c r="D404" s="540"/>
      <c r="E404" s="11"/>
      <c r="F404" s="11"/>
      <c r="G404" s="11"/>
      <c r="H404" s="11"/>
      <c r="I404" s="11"/>
      <c r="J404" s="173"/>
      <c r="K404" s="12"/>
    </row>
    <row r="405" spans="1:15" x14ac:dyDescent="0.25">
      <c r="A405" s="414"/>
      <c r="B405" s="435"/>
      <c r="C405" s="531"/>
      <c r="D405" s="532"/>
      <c r="E405" s="5"/>
      <c r="F405" s="5"/>
      <c r="G405" s="5"/>
      <c r="H405" s="5"/>
      <c r="I405" s="5"/>
      <c r="J405" s="174"/>
      <c r="K405" s="13"/>
    </row>
    <row r="406" spans="1:15" x14ac:dyDescent="0.25">
      <c r="A406" s="414"/>
      <c r="B406" s="435"/>
      <c r="C406" s="531"/>
      <c r="D406" s="532"/>
      <c r="E406" s="5"/>
      <c r="F406" s="5"/>
      <c r="G406" s="5"/>
      <c r="H406" s="5"/>
      <c r="I406" s="5"/>
      <c r="J406" s="174"/>
      <c r="K406" s="13"/>
    </row>
    <row r="407" spans="1:15" x14ac:dyDescent="0.25">
      <c r="A407" s="414"/>
      <c r="B407" s="435"/>
      <c r="C407" s="531"/>
      <c r="D407" s="532"/>
      <c r="E407" s="5"/>
      <c r="F407" s="5"/>
      <c r="G407" s="5"/>
      <c r="H407" s="5"/>
      <c r="I407" s="5"/>
      <c r="J407" s="174"/>
      <c r="K407" s="13"/>
    </row>
    <row r="408" spans="1:15" ht="15.75" x14ac:dyDescent="0.25">
      <c r="A408" s="414"/>
      <c r="B408" s="435"/>
      <c r="C408" s="531"/>
      <c r="D408" s="532"/>
      <c r="E408" s="5"/>
      <c r="F408" s="5"/>
      <c r="G408" s="5"/>
      <c r="H408" s="5"/>
      <c r="I408" s="5"/>
      <c r="J408" s="174"/>
      <c r="K408" s="13"/>
      <c r="M408" s="262" t="s">
        <v>76</v>
      </c>
      <c r="N408" s="262" t="s">
        <v>77</v>
      </c>
      <c r="O408" s="262" t="s">
        <v>78</v>
      </c>
    </row>
    <row r="409" spans="1:15" x14ac:dyDescent="0.25">
      <c r="A409" s="414"/>
      <c r="B409" s="435"/>
      <c r="C409" s="531"/>
      <c r="D409" s="532"/>
      <c r="E409" s="5"/>
      <c r="F409" s="5"/>
      <c r="G409" s="5"/>
      <c r="H409" s="5"/>
      <c r="I409" s="5"/>
      <c r="J409" s="174"/>
      <c r="K409" s="13"/>
      <c r="M409" s="204" t="s">
        <v>32</v>
      </c>
      <c r="N409" s="205">
        <f>I408+I413+I416</f>
        <v>0</v>
      </c>
      <c r="O409" s="267">
        <f>(F408+F413+F416)*N3</f>
        <v>0</v>
      </c>
    </row>
    <row r="410" spans="1:15" x14ac:dyDescent="0.25">
      <c r="A410" s="414"/>
      <c r="B410" s="435"/>
      <c r="C410" s="531"/>
      <c r="D410" s="532"/>
      <c r="E410" s="5"/>
      <c r="F410" s="5"/>
      <c r="G410" s="5"/>
      <c r="H410" s="5"/>
      <c r="I410" s="5"/>
      <c r="J410" s="174"/>
      <c r="K410" s="13"/>
      <c r="M410" s="206" t="s">
        <v>33</v>
      </c>
      <c r="N410" s="6">
        <f>I405+I409+I417</f>
        <v>0</v>
      </c>
      <c r="O410" s="267">
        <f>N410*T3</f>
        <v>0</v>
      </c>
    </row>
    <row r="411" spans="1:15" x14ac:dyDescent="0.25">
      <c r="A411" s="414"/>
      <c r="B411" s="435"/>
      <c r="C411" s="531"/>
      <c r="D411" s="532"/>
      <c r="E411" s="5"/>
      <c r="F411" s="5"/>
      <c r="G411" s="5"/>
      <c r="H411" s="5"/>
      <c r="I411" s="5"/>
      <c r="J411" s="183"/>
      <c r="K411" s="13"/>
      <c r="M411" s="207" t="s">
        <v>29</v>
      </c>
      <c r="N411" s="208">
        <f>I419+I421</f>
        <v>0</v>
      </c>
      <c r="O411" s="267">
        <f>N411*N4</f>
        <v>0</v>
      </c>
    </row>
    <row r="412" spans="1:15" x14ac:dyDescent="0.25">
      <c r="A412" s="414"/>
      <c r="B412" s="435"/>
      <c r="C412" s="531"/>
      <c r="D412" s="532"/>
      <c r="E412" s="5"/>
      <c r="F412" s="5"/>
      <c r="G412" s="5"/>
      <c r="H412" s="5"/>
      <c r="I412" s="5"/>
      <c r="J412" s="174"/>
      <c r="K412" s="13"/>
      <c r="M412" s="209" t="s">
        <v>46</v>
      </c>
      <c r="N412" s="210">
        <f>I404+I414+I415+I422</f>
        <v>0</v>
      </c>
      <c r="O412" s="267"/>
    </row>
    <row r="413" spans="1:15" x14ac:dyDescent="0.25">
      <c r="A413" s="414"/>
      <c r="B413" s="435"/>
      <c r="C413" s="531"/>
      <c r="D413" s="532"/>
      <c r="E413" s="5"/>
      <c r="F413" s="5"/>
      <c r="G413" s="5"/>
      <c r="H413" s="5"/>
      <c r="I413" s="5"/>
      <c r="J413" s="174"/>
      <c r="K413" s="13"/>
      <c r="M413" s="201" t="s">
        <v>62</v>
      </c>
      <c r="N413" s="6">
        <f>I420</f>
        <v>0</v>
      </c>
      <c r="O413" s="267">
        <f>N413*P3</f>
        <v>0</v>
      </c>
    </row>
    <row r="414" spans="1:15" x14ac:dyDescent="0.25">
      <c r="A414" s="414"/>
      <c r="B414" s="435"/>
      <c r="C414" s="531"/>
      <c r="D414" s="532"/>
      <c r="E414" s="5"/>
      <c r="F414" s="5"/>
      <c r="G414" s="5"/>
      <c r="H414" s="5"/>
      <c r="I414" s="5"/>
      <c r="J414" s="174"/>
      <c r="K414" s="13"/>
      <c r="M414" s="213" t="s">
        <v>64</v>
      </c>
      <c r="N414" s="27">
        <f>I412</f>
        <v>0</v>
      </c>
      <c r="O414" s="267">
        <f>J412</f>
        <v>0</v>
      </c>
    </row>
    <row r="415" spans="1:15" x14ac:dyDescent="0.25">
      <c r="A415" s="414"/>
      <c r="B415" s="435"/>
      <c r="C415" s="531"/>
      <c r="D415" s="532"/>
      <c r="E415" s="5"/>
      <c r="F415" s="5"/>
      <c r="G415" s="5"/>
      <c r="H415" s="5"/>
      <c r="I415" s="5"/>
      <c r="J415" s="174"/>
      <c r="K415" s="13"/>
      <c r="M415" s="213" t="s">
        <v>65</v>
      </c>
      <c r="N415" s="27">
        <f>I411</f>
        <v>0</v>
      </c>
      <c r="O415" s="267">
        <f>J411</f>
        <v>0</v>
      </c>
    </row>
    <row r="416" spans="1:15" x14ac:dyDescent="0.25">
      <c r="A416" s="414"/>
      <c r="B416" s="435"/>
      <c r="C416" s="531"/>
      <c r="D416" s="532"/>
      <c r="E416" s="5"/>
      <c r="F416" s="5"/>
      <c r="G416" s="5"/>
      <c r="H416" s="5"/>
      <c r="I416" s="5"/>
      <c r="J416" s="174"/>
      <c r="K416" s="13"/>
      <c r="M416" s="189" t="s">
        <v>45</v>
      </c>
      <c r="N416" s="224">
        <f>I406+I410</f>
        <v>0</v>
      </c>
      <c r="O416" s="267">
        <f>N416*P4</f>
        <v>0</v>
      </c>
    </row>
    <row r="417" spans="1:15" s="3" customFormat="1" x14ac:dyDescent="0.25">
      <c r="A417" s="414"/>
      <c r="B417" s="435"/>
      <c r="C417" s="531"/>
      <c r="D417" s="532"/>
      <c r="E417" s="5"/>
      <c r="F417" s="5"/>
      <c r="G417" s="5"/>
      <c r="H417" s="5"/>
      <c r="I417" s="5"/>
      <c r="J417" s="174"/>
      <c r="K417" s="13"/>
    </row>
    <row r="418" spans="1:15" s="3" customFormat="1" x14ac:dyDescent="0.25">
      <c r="A418" s="414"/>
      <c r="B418" s="435"/>
      <c r="C418" s="531"/>
      <c r="D418" s="532"/>
      <c r="E418" s="5"/>
      <c r="F418" s="5"/>
      <c r="G418" s="5"/>
      <c r="H418" s="5"/>
      <c r="I418" s="5"/>
      <c r="J418" s="174"/>
      <c r="K418" s="13"/>
    </row>
    <row r="419" spans="1:15" x14ac:dyDescent="0.25">
      <c r="A419" s="414"/>
      <c r="B419" s="435"/>
      <c r="C419" s="531"/>
      <c r="D419" s="532"/>
      <c r="E419" s="5"/>
      <c r="F419" s="5"/>
      <c r="G419" s="5"/>
      <c r="H419" s="5"/>
      <c r="I419" s="5"/>
      <c r="J419" s="174"/>
      <c r="K419" s="13"/>
    </row>
    <row r="420" spans="1:15" x14ac:dyDescent="0.25">
      <c r="A420" s="414"/>
      <c r="B420" s="435"/>
      <c r="C420" s="531"/>
      <c r="D420" s="532"/>
      <c r="E420" s="5"/>
      <c r="F420" s="5"/>
      <c r="G420" s="5"/>
      <c r="H420" s="5"/>
      <c r="I420" s="5"/>
      <c r="J420" s="174"/>
      <c r="K420" s="13"/>
    </row>
    <row r="421" spans="1:15" x14ac:dyDescent="0.25">
      <c r="A421" s="414"/>
      <c r="B421" s="435"/>
      <c r="C421" s="531"/>
      <c r="D421" s="532"/>
      <c r="E421" s="5"/>
      <c r="F421" s="5"/>
      <c r="G421" s="5"/>
      <c r="H421" s="5"/>
      <c r="I421" s="5"/>
      <c r="J421" s="174"/>
      <c r="K421" s="13"/>
    </row>
    <row r="422" spans="1:15" ht="15.75" thickBot="1" x14ac:dyDescent="0.3">
      <c r="A422" s="414"/>
      <c r="B422" s="436"/>
      <c r="C422" s="534"/>
      <c r="D422" s="535"/>
      <c r="E422" s="14"/>
      <c r="F422" s="14"/>
      <c r="G422" s="14"/>
      <c r="H422" s="14"/>
      <c r="I422" s="14"/>
      <c r="J422" s="175"/>
      <c r="K422" s="15"/>
    </row>
    <row r="423" spans="1:15" x14ac:dyDescent="0.25">
      <c r="A423" s="414"/>
      <c r="B423" s="434"/>
      <c r="C423" s="536"/>
      <c r="D423" s="530"/>
      <c r="E423" s="11"/>
      <c r="F423" s="11"/>
      <c r="G423" s="11"/>
      <c r="H423" s="11"/>
      <c r="I423" s="11"/>
      <c r="J423" s="173"/>
      <c r="K423" s="12"/>
    </row>
    <row r="424" spans="1:15" x14ac:dyDescent="0.25">
      <c r="A424" s="414"/>
      <c r="B424" s="435"/>
      <c r="C424" s="531"/>
      <c r="D424" s="532"/>
      <c r="E424" s="5"/>
      <c r="F424" s="5"/>
      <c r="G424" s="5"/>
      <c r="H424" s="5"/>
      <c r="I424" s="5"/>
      <c r="J424" s="174"/>
      <c r="K424" s="13"/>
    </row>
    <row r="425" spans="1:15" ht="15.75" x14ac:dyDescent="0.25">
      <c r="A425" s="414"/>
      <c r="B425" s="435"/>
      <c r="C425" s="531"/>
      <c r="D425" s="532"/>
      <c r="E425" s="5"/>
      <c r="F425" s="5"/>
      <c r="G425" s="5"/>
      <c r="H425" s="5"/>
      <c r="I425" s="5"/>
      <c r="J425" s="174"/>
      <c r="K425" s="13"/>
      <c r="M425" s="262" t="s">
        <v>76</v>
      </c>
      <c r="N425" s="262" t="s">
        <v>77</v>
      </c>
      <c r="O425" s="262" t="s">
        <v>78</v>
      </c>
    </row>
    <row r="426" spans="1:15" x14ac:dyDescent="0.25">
      <c r="A426" s="414"/>
      <c r="B426" s="435"/>
      <c r="C426" s="531"/>
      <c r="D426" s="532"/>
      <c r="E426" s="5"/>
      <c r="F426" s="5"/>
      <c r="G426" s="5"/>
      <c r="H426" s="5"/>
      <c r="I426" s="5"/>
      <c r="J426" s="174"/>
      <c r="K426" s="13"/>
      <c r="M426" s="204" t="s">
        <v>32</v>
      </c>
      <c r="N426" s="205">
        <f>I423+I426+I436</f>
        <v>0</v>
      </c>
      <c r="O426" s="259">
        <f>(F423+F426+F436)*N3</f>
        <v>0</v>
      </c>
    </row>
    <row r="427" spans="1:15" x14ac:dyDescent="0.25">
      <c r="A427" s="414"/>
      <c r="B427" s="435"/>
      <c r="C427" s="537"/>
      <c r="D427" s="532"/>
      <c r="E427" s="180"/>
      <c r="F427" s="5"/>
      <c r="G427" s="5"/>
      <c r="H427" s="5"/>
      <c r="I427" s="5"/>
      <c r="J427" s="174"/>
      <c r="K427" s="13"/>
      <c r="M427" s="206" t="s">
        <v>33</v>
      </c>
      <c r="N427" s="6">
        <f>I437</f>
        <v>0</v>
      </c>
      <c r="O427" s="260">
        <f>N427*T3</f>
        <v>0</v>
      </c>
    </row>
    <row r="428" spans="1:15" x14ac:dyDescent="0.25">
      <c r="A428" s="414"/>
      <c r="B428" s="435"/>
      <c r="C428" s="537"/>
      <c r="D428" s="532"/>
      <c r="E428" s="180"/>
      <c r="F428" s="5"/>
      <c r="G428" s="5"/>
      <c r="H428" s="5"/>
      <c r="I428" s="5"/>
      <c r="J428" s="174"/>
      <c r="K428" s="13"/>
      <c r="M428" s="207" t="s">
        <v>29</v>
      </c>
      <c r="N428" s="208">
        <f>I435</f>
        <v>0</v>
      </c>
      <c r="O428" s="259">
        <f>N428*N4</f>
        <v>0</v>
      </c>
    </row>
    <row r="429" spans="1:15" x14ac:dyDescent="0.25">
      <c r="A429" s="414"/>
      <c r="B429" s="435"/>
      <c r="C429" s="537"/>
      <c r="D429" s="532"/>
      <c r="E429" s="5"/>
      <c r="F429" s="10"/>
      <c r="G429" s="23"/>
      <c r="H429" s="180"/>
      <c r="I429" s="10"/>
      <c r="J429" s="184"/>
      <c r="K429" s="13"/>
      <c r="M429" s="209" t="s">
        <v>46</v>
      </c>
      <c r="N429" s="210">
        <f>I424+I427+I428+I432+I433</f>
        <v>0</v>
      </c>
    </row>
    <row r="430" spans="1:15" x14ac:dyDescent="0.25">
      <c r="A430" s="414"/>
      <c r="B430" s="435"/>
      <c r="C430" s="537"/>
      <c r="D430" s="532"/>
      <c r="E430" s="5"/>
      <c r="F430" s="10"/>
      <c r="G430" s="23"/>
      <c r="H430" s="180"/>
      <c r="I430" s="10"/>
      <c r="J430" s="184"/>
      <c r="K430" s="13"/>
      <c r="M430" s="201" t="s">
        <v>62</v>
      </c>
      <c r="N430" s="6">
        <f>I431+I434+I425</f>
        <v>0</v>
      </c>
      <c r="O430" s="260">
        <f>N430*P3</f>
        <v>0</v>
      </c>
    </row>
    <row r="431" spans="1:15" x14ac:dyDescent="0.25">
      <c r="A431" s="414"/>
      <c r="B431" s="435"/>
      <c r="C431" s="537"/>
      <c r="D431" s="532"/>
      <c r="E431" s="5"/>
      <c r="F431" s="5"/>
      <c r="G431" s="5"/>
      <c r="H431" s="5"/>
      <c r="I431" s="5"/>
      <c r="J431" s="174"/>
      <c r="K431" s="13"/>
      <c r="M431" s="213" t="s">
        <v>64</v>
      </c>
      <c r="N431" s="27">
        <f>0</f>
        <v>0</v>
      </c>
    </row>
    <row r="432" spans="1:15" x14ac:dyDescent="0.25">
      <c r="A432" s="414"/>
      <c r="B432" s="435"/>
      <c r="C432" s="537"/>
      <c r="D432" s="532"/>
      <c r="E432" s="180"/>
      <c r="F432" s="185"/>
      <c r="G432" s="5"/>
      <c r="H432" s="5"/>
      <c r="I432" s="5"/>
      <c r="J432" s="174"/>
      <c r="K432" s="13"/>
      <c r="M432" s="213" t="s">
        <v>65</v>
      </c>
      <c r="N432" s="27">
        <f>I429</f>
        <v>0</v>
      </c>
      <c r="O432" s="260">
        <f>J429</f>
        <v>0</v>
      </c>
    </row>
    <row r="433" spans="1:15" x14ac:dyDescent="0.25">
      <c r="A433" s="414"/>
      <c r="B433" s="435"/>
      <c r="C433" s="537"/>
      <c r="D433" s="532"/>
      <c r="E433" s="180"/>
      <c r="F433" s="186"/>
      <c r="G433" s="5"/>
      <c r="H433" s="5"/>
      <c r="I433" s="5"/>
      <c r="J433" s="174"/>
      <c r="K433" s="13"/>
      <c r="M433" s="189" t="s">
        <v>57</v>
      </c>
      <c r="N433" s="224">
        <f>I430</f>
        <v>0</v>
      </c>
      <c r="O433" s="260">
        <f>J430</f>
        <v>0</v>
      </c>
    </row>
    <row r="434" spans="1:15" x14ac:dyDescent="0.25">
      <c r="A434" s="414"/>
      <c r="B434" s="435"/>
      <c r="C434" s="537"/>
      <c r="D434" s="532"/>
      <c r="E434" s="5"/>
      <c r="F434" s="5"/>
      <c r="G434" s="5"/>
      <c r="H434" s="5"/>
      <c r="I434" s="5"/>
      <c r="J434" s="174"/>
      <c r="K434" s="13"/>
    </row>
    <row r="435" spans="1:15" x14ac:dyDescent="0.25">
      <c r="A435" s="414"/>
      <c r="B435" s="435"/>
      <c r="C435" s="537"/>
      <c r="D435" s="532"/>
      <c r="E435" s="5"/>
      <c r="F435" s="5"/>
      <c r="G435" s="5"/>
      <c r="H435" s="5"/>
      <c r="I435" s="5"/>
      <c r="J435" s="174"/>
      <c r="K435" s="13"/>
    </row>
    <row r="436" spans="1:15" x14ac:dyDescent="0.25">
      <c r="A436" s="414"/>
      <c r="B436" s="435"/>
      <c r="C436" s="537"/>
      <c r="D436" s="532"/>
      <c r="E436" s="5"/>
      <c r="F436" s="5"/>
      <c r="G436" s="5"/>
      <c r="H436" s="5"/>
      <c r="I436" s="5"/>
      <c r="J436" s="174"/>
      <c r="K436" s="13"/>
    </row>
    <row r="437" spans="1:15" ht="15.75" thickBot="1" x14ac:dyDescent="0.3">
      <c r="A437" s="414"/>
      <c r="B437" s="436"/>
      <c r="C437" s="538"/>
      <c r="D437" s="535"/>
      <c r="E437" s="14"/>
      <c r="F437" s="14"/>
      <c r="G437" s="14"/>
      <c r="H437" s="14"/>
      <c r="I437" s="14"/>
      <c r="J437" s="175"/>
      <c r="K437" s="15"/>
      <c r="N437" s="178"/>
    </row>
    <row r="438" spans="1:15" s="3" customFormat="1" x14ac:dyDescent="0.25">
      <c r="A438" s="414"/>
      <c r="B438" s="423"/>
      <c r="C438" s="541"/>
      <c r="D438" s="542"/>
      <c r="E438" s="35"/>
      <c r="F438" s="35"/>
      <c r="G438" s="5"/>
      <c r="H438" s="35"/>
      <c r="I438" s="35"/>
      <c r="J438" s="198"/>
      <c r="K438" s="13"/>
    </row>
    <row r="439" spans="1:15" ht="15" customHeight="1" x14ac:dyDescent="0.25">
      <c r="A439" s="414"/>
      <c r="B439" s="424"/>
      <c r="C439" s="537"/>
      <c r="D439" s="532"/>
      <c r="E439" s="180"/>
      <c r="F439" s="186"/>
      <c r="G439" s="5"/>
      <c r="H439" s="5"/>
      <c r="I439" s="5"/>
      <c r="J439" s="174"/>
      <c r="K439" s="13"/>
    </row>
    <row r="440" spans="1:15" ht="15.75" x14ac:dyDescent="0.25">
      <c r="A440" s="414"/>
      <c r="B440" s="424"/>
      <c r="C440" s="537"/>
      <c r="D440" s="532"/>
      <c r="E440" s="180"/>
      <c r="F440" s="186"/>
      <c r="G440" s="5"/>
      <c r="H440" s="5"/>
      <c r="I440" s="5"/>
      <c r="J440" s="174"/>
      <c r="K440" s="13"/>
      <c r="M440" s="262" t="s">
        <v>76</v>
      </c>
      <c r="N440" s="262" t="s">
        <v>77</v>
      </c>
      <c r="O440" s="262" t="s">
        <v>78</v>
      </c>
    </row>
    <row r="441" spans="1:15" x14ac:dyDescent="0.25">
      <c r="A441" s="414"/>
      <c r="B441" s="424"/>
      <c r="C441" s="537"/>
      <c r="D441" s="532"/>
      <c r="E441" s="5"/>
      <c r="F441" s="185"/>
      <c r="G441" s="23"/>
      <c r="H441" s="180"/>
      <c r="I441" s="185"/>
      <c r="J441" s="184"/>
      <c r="K441" s="13"/>
      <c r="M441" s="204" t="s">
        <v>32</v>
      </c>
      <c r="N441" s="205">
        <f>I445</f>
        <v>0</v>
      </c>
      <c r="O441" s="199">
        <f>(F445*N3)</f>
        <v>0</v>
      </c>
    </row>
    <row r="442" spans="1:15" x14ac:dyDescent="0.25">
      <c r="A442" s="414"/>
      <c r="B442" s="424"/>
      <c r="C442" s="537"/>
      <c r="D442" s="532"/>
      <c r="E442" s="5"/>
      <c r="F442" s="185"/>
      <c r="G442" s="23"/>
      <c r="H442" s="180"/>
      <c r="I442" s="185"/>
      <c r="J442" s="375"/>
      <c r="K442" s="13"/>
      <c r="M442" s="206" t="s">
        <v>33</v>
      </c>
      <c r="N442" s="6">
        <f>0</f>
        <v>0</v>
      </c>
      <c r="O442" s="199"/>
    </row>
    <row r="443" spans="1:15" x14ac:dyDescent="0.25">
      <c r="A443" s="414"/>
      <c r="B443" s="424"/>
      <c r="C443" s="537"/>
      <c r="D443" s="532"/>
      <c r="E443" s="5"/>
      <c r="F443" s="185"/>
      <c r="G443" s="23"/>
      <c r="H443" s="180"/>
      <c r="I443" s="185"/>
      <c r="J443" s="375"/>
      <c r="K443" s="13"/>
      <c r="M443" s="207" t="s">
        <v>29</v>
      </c>
      <c r="N443" s="208">
        <f>I446</f>
        <v>0</v>
      </c>
      <c r="O443" s="199">
        <f>N443*N4</f>
        <v>0</v>
      </c>
    </row>
    <row r="444" spans="1:15" x14ac:dyDescent="0.25">
      <c r="A444" s="414"/>
      <c r="B444" s="424"/>
      <c r="C444" s="537"/>
      <c r="D444" s="532"/>
      <c r="E444" s="180"/>
      <c r="F444" s="186"/>
      <c r="G444" s="5"/>
      <c r="H444" s="5"/>
      <c r="I444" s="5"/>
      <c r="J444" s="174"/>
      <c r="K444" s="13"/>
      <c r="M444" s="209" t="s">
        <v>46</v>
      </c>
      <c r="N444" s="210">
        <f>I438+I439+I440+I444+I447+I448+I449</f>
        <v>0</v>
      </c>
      <c r="O444" s="199"/>
    </row>
    <row r="445" spans="1:15" x14ac:dyDescent="0.25">
      <c r="A445" s="414"/>
      <c r="B445" s="424"/>
      <c r="C445" s="537"/>
      <c r="D445" s="532"/>
      <c r="E445" s="5"/>
      <c r="F445" s="5"/>
      <c r="G445" s="5"/>
      <c r="H445" s="5"/>
      <c r="I445" s="5"/>
      <c r="J445" s="174"/>
      <c r="K445" s="13"/>
      <c r="M445" s="201" t="s">
        <v>62</v>
      </c>
      <c r="N445" s="6">
        <v>0</v>
      </c>
      <c r="O445" s="199"/>
    </row>
    <row r="446" spans="1:15" x14ac:dyDescent="0.25">
      <c r="A446" s="414"/>
      <c r="B446" s="424"/>
      <c r="C446" s="537"/>
      <c r="D446" s="532"/>
      <c r="E446" s="5"/>
      <c r="F446" s="5"/>
      <c r="G446" s="5"/>
      <c r="H446" s="5"/>
      <c r="I446" s="5"/>
      <c r="J446" s="174"/>
      <c r="K446" s="13"/>
      <c r="M446" s="213" t="s">
        <v>64</v>
      </c>
      <c r="N446" s="27">
        <f>I442+I443</f>
        <v>0</v>
      </c>
      <c r="O446" s="199">
        <f>J442+J443</f>
        <v>0</v>
      </c>
    </row>
    <row r="447" spans="1:15" x14ac:dyDescent="0.25">
      <c r="A447" s="414"/>
      <c r="B447" s="424"/>
      <c r="C447" s="537"/>
      <c r="D447" s="532"/>
      <c r="E447" s="180"/>
      <c r="F447" s="186"/>
      <c r="G447" s="5"/>
      <c r="H447" s="5"/>
      <c r="I447" s="5"/>
      <c r="J447" s="174"/>
      <c r="K447" s="13"/>
      <c r="M447" s="213" t="s">
        <v>65</v>
      </c>
      <c r="N447" s="27">
        <f>I441</f>
        <v>0</v>
      </c>
      <c r="O447" s="199">
        <f>J441</f>
        <v>0</v>
      </c>
    </row>
    <row r="448" spans="1:15" x14ac:dyDescent="0.25">
      <c r="A448" s="414"/>
      <c r="B448" s="424"/>
      <c r="C448" s="537"/>
      <c r="D448" s="532"/>
      <c r="E448" s="180"/>
      <c r="F448" s="186"/>
      <c r="G448" s="5"/>
      <c r="H448" s="5"/>
      <c r="I448" s="5"/>
      <c r="J448" s="174"/>
      <c r="K448" s="13"/>
      <c r="M448" s="189" t="s">
        <v>57</v>
      </c>
      <c r="N448" s="224">
        <v>0</v>
      </c>
      <c r="O448" s="199"/>
    </row>
    <row r="449" spans="1:15" ht="15.75" thickBot="1" x14ac:dyDescent="0.3">
      <c r="A449" s="414"/>
      <c r="B449" s="424"/>
      <c r="C449" s="543"/>
      <c r="D449" s="544"/>
      <c r="E449" s="274"/>
      <c r="F449" s="275"/>
      <c r="G449" s="26"/>
      <c r="H449" s="26"/>
      <c r="I449" s="26"/>
      <c r="J449" s="276"/>
      <c r="K449" s="277"/>
      <c r="O449" s="199"/>
    </row>
    <row r="450" spans="1:15" x14ac:dyDescent="0.25">
      <c r="A450" s="414"/>
      <c r="B450" s="418"/>
      <c r="C450" s="545"/>
      <c r="D450" s="546"/>
      <c r="E450" s="105"/>
      <c r="F450" s="197"/>
      <c r="G450" s="11"/>
      <c r="H450" s="11"/>
      <c r="I450" s="11"/>
      <c r="J450" s="173"/>
      <c r="K450" s="12"/>
      <c r="N450" s="1">
        <f>I274+I277+I279+I287+I288+I291+I294+I295+I298+I300+I301+I302+I307+I312+I314+I316+I319+I322+I324+I329+I330+I332+I336+I338+I340+I342+I344+I349+I350+I353+I356+I358+I359+I362+I363+I373+I375+I377+I379+I384+I387+I388+I392+I394+I399+I403+I404+I414+I415+I422+I424+I427+I428+I432+I433+I438+I439+I440+I444+I447+I448+I449+I450</f>
        <v>0</v>
      </c>
    </row>
    <row r="451" spans="1:15" x14ac:dyDescent="0.25">
      <c r="A451" s="414"/>
      <c r="B451" s="419"/>
      <c r="C451" s="547"/>
      <c r="D451" s="548"/>
      <c r="E451" s="5"/>
      <c r="F451" s="5"/>
      <c r="G451" s="5"/>
      <c r="H451" s="5"/>
      <c r="I451" s="5"/>
      <c r="J451" s="174"/>
      <c r="K451" s="13"/>
    </row>
    <row r="452" spans="1:15" x14ac:dyDescent="0.25">
      <c r="A452" s="414"/>
      <c r="B452" s="419"/>
      <c r="C452" s="547"/>
      <c r="D452" s="548"/>
      <c r="E452" s="5"/>
      <c r="F452" s="5"/>
      <c r="G452" s="5"/>
      <c r="H452" s="5"/>
      <c r="I452" s="5"/>
      <c r="J452" s="174"/>
      <c r="K452" s="13"/>
    </row>
    <row r="453" spans="1:15" x14ac:dyDescent="0.25">
      <c r="A453" s="414"/>
      <c r="B453" s="419"/>
      <c r="C453" s="547"/>
      <c r="D453" s="548"/>
      <c r="E453" s="5"/>
      <c r="F453" s="5"/>
      <c r="G453" s="5"/>
      <c r="H453" s="5"/>
      <c r="I453" s="5"/>
      <c r="J453" s="174"/>
      <c r="K453" s="13"/>
    </row>
    <row r="454" spans="1:15" x14ac:dyDescent="0.25">
      <c r="A454" s="414"/>
      <c r="B454" s="419"/>
      <c r="C454" s="547"/>
      <c r="D454" s="548"/>
      <c r="E454" s="5"/>
      <c r="F454" s="5"/>
      <c r="G454" s="5"/>
      <c r="H454" s="5"/>
      <c r="I454" s="5"/>
      <c r="J454" s="174"/>
      <c r="K454" s="13"/>
    </row>
    <row r="455" spans="1:15" x14ac:dyDescent="0.25">
      <c r="A455" s="414"/>
      <c r="B455" s="419"/>
      <c r="C455" s="547"/>
      <c r="D455" s="548"/>
      <c r="E455" s="5"/>
      <c r="F455" s="5"/>
      <c r="G455" s="5"/>
      <c r="H455" s="5"/>
      <c r="I455" s="5"/>
      <c r="J455" s="174"/>
      <c r="K455" s="13"/>
    </row>
    <row r="456" spans="1:15" x14ac:dyDescent="0.25">
      <c r="A456" s="414"/>
      <c r="B456" s="419"/>
      <c r="C456" s="547"/>
      <c r="D456" s="548"/>
      <c r="E456" s="5"/>
      <c r="F456" s="5"/>
      <c r="G456" s="5"/>
      <c r="H456" s="5"/>
      <c r="I456" s="5"/>
      <c r="J456" s="174"/>
      <c r="K456" s="13"/>
    </row>
    <row r="457" spans="1:15" x14ac:dyDescent="0.25">
      <c r="A457" s="414"/>
      <c r="B457" s="419"/>
      <c r="C457" s="547"/>
      <c r="D457" s="548"/>
      <c r="E457" s="5"/>
      <c r="F457" s="5"/>
      <c r="G457" s="5"/>
      <c r="H457" s="5"/>
      <c r="I457" s="5"/>
      <c r="J457" s="174"/>
      <c r="K457" s="13"/>
    </row>
    <row r="458" spans="1:15" x14ac:dyDescent="0.25">
      <c r="A458" s="414"/>
      <c r="B458" s="419"/>
      <c r="C458" s="547"/>
      <c r="D458" s="548"/>
      <c r="E458" s="5"/>
      <c r="F458" s="5"/>
      <c r="G458" s="5"/>
      <c r="H458" s="5"/>
      <c r="I458" s="5"/>
      <c r="J458" s="174"/>
      <c r="K458" s="13"/>
    </row>
    <row r="459" spans="1:15" x14ac:dyDescent="0.25">
      <c r="A459" s="414"/>
      <c r="B459" s="419"/>
      <c r="C459" s="547"/>
      <c r="D459" s="549"/>
      <c r="E459" s="7"/>
      <c r="F459" s="7"/>
      <c r="G459" s="7"/>
      <c r="H459" s="7"/>
      <c r="I459" s="7"/>
      <c r="J459" s="172"/>
      <c r="K459" s="278"/>
      <c r="M459" s="178"/>
    </row>
    <row r="460" spans="1:15" x14ac:dyDescent="0.25">
      <c r="A460" s="414"/>
      <c r="B460" s="419"/>
      <c r="C460" s="547"/>
      <c r="D460" s="549"/>
      <c r="E460" s="7"/>
      <c r="F460" s="7"/>
      <c r="G460" s="7"/>
      <c r="H460" s="7"/>
      <c r="I460" s="7"/>
      <c r="J460" s="172"/>
      <c r="K460" s="278"/>
    </row>
    <row r="461" spans="1:15" ht="15.75" thickBot="1" x14ac:dyDescent="0.3">
      <c r="A461" s="414"/>
      <c r="B461" s="420"/>
      <c r="C461" s="550"/>
      <c r="D461" s="551"/>
      <c r="E461" s="282"/>
      <c r="F461" s="282"/>
      <c r="G461" s="282"/>
      <c r="H461" s="282"/>
      <c r="I461" s="282"/>
      <c r="J461" s="283"/>
      <c r="K461" s="284"/>
    </row>
    <row r="462" spans="1:15" s="349" customFormat="1" ht="15.75" thickBot="1" x14ac:dyDescent="0.3">
      <c r="A462" s="430"/>
      <c r="B462" s="413"/>
      <c r="C462" s="552"/>
      <c r="D462" s="553"/>
      <c r="E462" s="363"/>
      <c r="F462" s="363"/>
      <c r="G462" s="363"/>
      <c r="H462" s="363"/>
      <c r="I462" s="363"/>
      <c r="J462" s="364"/>
      <c r="K462" s="365"/>
    </row>
    <row r="463" spans="1:15" x14ac:dyDescent="0.25">
      <c r="A463" s="430"/>
      <c r="B463" s="414"/>
      <c r="C463" s="554"/>
      <c r="D463" s="555"/>
      <c r="E463" s="356"/>
      <c r="F463" s="356"/>
      <c r="G463" s="356"/>
      <c r="H463" s="356"/>
      <c r="I463" s="356"/>
      <c r="J463" s="357"/>
      <c r="K463" s="358"/>
    </row>
    <row r="464" spans="1:15" ht="15.75" thickBot="1" x14ac:dyDescent="0.3">
      <c r="A464" s="430"/>
      <c r="B464" s="414"/>
      <c r="C464" s="556"/>
      <c r="D464" s="549"/>
      <c r="E464" s="7"/>
      <c r="F464" s="7"/>
      <c r="G464" s="7"/>
      <c r="H464" s="7"/>
      <c r="I464" s="7"/>
      <c r="J464" s="172"/>
      <c r="K464" s="278"/>
    </row>
    <row r="465" spans="1:15" ht="15.75" thickBot="1" x14ac:dyDescent="0.3">
      <c r="A465" s="430"/>
      <c r="B465" s="414"/>
      <c r="C465" s="556"/>
      <c r="D465" s="549"/>
      <c r="E465" s="7"/>
      <c r="F465" s="7"/>
      <c r="G465" s="7"/>
      <c r="H465" s="7"/>
      <c r="I465" s="7"/>
      <c r="J465" s="172"/>
      <c r="K465" s="278"/>
      <c r="M465" s="309" t="s">
        <v>23</v>
      </c>
      <c r="N465" s="317">
        <v>2019</v>
      </c>
    </row>
    <row r="466" spans="1:15" ht="30.75" thickBot="1" x14ac:dyDescent="0.3">
      <c r="A466" s="430"/>
      <c r="B466" s="414"/>
      <c r="C466" s="557"/>
      <c r="D466" s="404"/>
      <c r="E466" s="279"/>
      <c r="F466" s="279"/>
      <c r="G466" s="279"/>
      <c r="H466" s="279"/>
      <c r="I466" s="279"/>
      <c r="J466" s="280"/>
      <c r="K466" s="281"/>
      <c r="M466" s="303" t="s">
        <v>83</v>
      </c>
      <c r="N466" s="303" t="s">
        <v>88</v>
      </c>
      <c r="O466" s="308" t="s">
        <v>85</v>
      </c>
    </row>
    <row r="467" spans="1:15" ht="15.75" thickBot="1" x14ac:dyDescent="0.3">
      <c r="A467" s="430"/>
      <c r="B467" s="414"/>
      <c r="C467" s="558"/>
      <c r="D467" s="559"/>
      <c r="E467" s="288"/>
      <c r="F467" s="288"/>
      <c r="G467" s="288"/>
      <c r="H467" s="288"/>
      <c r="I467" s="288"/>
      <c r="J467" s="289"/>
      <c r="K467" s="290"/>
      <c r="M467" s="304" t="s">
        <v>10</v>
      </c>
      <c r="N467" s="302">
        <f>SUM(I463,I467,I468,I471,I475)</f>
        <v>0</v>
      </c>
      <c r="O467" s="301">
        <f>SUM(J463,J467,J468,J471,J475)</f>
        <v>0</v>
      </c>
    </row>
    <row r="468" spans="1:15" x14ac:dyDescent="0.25">
      <c r="A468" s="430"/>
      <c r="B468" s="414"/>
      <c r="C468" s="560"/>
      <c r="D468" s="561"/>
      <c r="E468" s="285"/>
      <c r="F468" s="285"/>
      <c r="G468" s="285"/>
      <c r="H468" s="285"/>
      <c r="I468" s="285"/>
      <c r="J468" s="286"/>
      <c r="K468" s="287"/>
      <c r="M468" s="305" t="s">
        <v>80</v>
      </c>
      <c r="N468" s="43">
        <f>SUM(I464,I469)</f>
        <v>0</v>
      </c>
      <c r="O468" s="299">
        <f>SUM(J464,J469)</f>
        <v>0</v>
      </c>
    </row>
    <row r="469" spans="1:15" x14ac:dyDescent="0.25">
      <c r="A469" s="430"/>
      <c r="B469" s="414"/>
      <c r="C469" s="556"/>
      <c r="D469" s="549"/>
      <c r="E469" s="7"/>
      <c r="F469" s="7"/>
      <c r="G469" s="7"/>
      <c r="H469" s="7"/>
      <c r="I469" s="7"/>
      <c r="J469" s="172"/>
      <c r="K469" s="278"/>
      <c r="M469" s="306" t="s">
        <v>12</v>
      </c>
      <c r="N469" s="43">
        <f>SUM(I465,I470)</f>
        <v>0</v>
      </c>
      <c r="O469" s="299">
        <f>SUM(J465,J470)</f>
        <v>0</v>
      </c>
    </row>
    <row r="470" spans="1:15" ht="15.75" thickBot="1" x14ac:dyDescent="0.3">
      <c r="A470" s="430"/>
      <c r="B470" s="414"/>
      <c r="C470" s="557"/>
      <c r="D470" s="404"/>
      <c r="E470" s="279"/>
      <c r="F470" s="279"/>
      <c r="G470" s="279"/>
      <c r="H470" s="279"/>
      <c r="I470" s="279"/>
      <c r="J470" s="280"/>
      <c r="K470" s="281"/>
      <c r="M470" s="307" t="s">
        <v>82</v>
      </c>
      <c r="N470" s="44">
        <f>I472</f>
        <v>0</v>
      </c>
      <c r="O470" s="300">
        <f>J472</f>
        <v>0</v>
      </c>
    </row>
    <row r="471" spans="1:15" ht="15.75" thickBot="1" x14ac:dyDescent="0.3">
      <c r="A471" s="430"/>
      <c r="B471" s="414"/>
      <c r="C471" s="562"/>
      <c r="D471" s="561"/>
      <c r="E471" s="285"/>
      <c r="F471" s="285"/>
      <c r="G471" s="285"/>
      <c r="H471" s="285"/>
      <c r="I471" s="285"/>
      <c r="J471" s="286"/>
      <c r="K471" s="287"/>
      <c r="M471" s="307" t="s">
        <v>91</v>
      </c>
      <c r="N471" s="366">
        <f>I474</f>
        <v>0</v>
      </c>
      <c r="O471" s="300">
        <f>N471*500</f>
        <v>0</v>
      </c>
    </row>
    <row r="472" spans="1:15" ht="15.75" thickBot="1" x14ac:dyDescent="0.3">
      <c r="A472" s="430"/>
      <c r="B472" s="414"/>
      <c r="C472" s="563"/>
      <c r="D472" s="551"/>
      <c r="E472" s="282"/>
      <c r="F472" s="282"/>
      <c r="G472" s="282"/>
      <c r="H472" s="282"/>
      <c r="I472" s="282"/>
      <c r="J472" s="283"/>
      <c r="K472" s="284"/>
    </row>
    <row r="473" spans="1:15" s="349" customFormat="1" x14ac:dyDescent="0.25">
      <c r="A473" s="430"/>
      <c r="B473" s="414"/>
      <c r="C473" s="564"/>
      <c r="D473" s="565"/>
      <c r="E473" s="285"/>
      <c r="F473" s="285"/>
      <c r="G473" s="285"/>
      <c r="H473" s="285"/>
      <c r="I473" s="285"/>
      <c r="J473" s="286"/>
      <c r="K473" s="287"/>
    </row>
    <row r="474" spans="1:15" s="349" customFormat="1" ht="15.75" thickBot="1" x14ac:dyDescent="0.3">
      <c r="A474" s="430"/>
      <c r="B474" s="414"/>
      <c r="C474" s="566"/>
      <c r="D474" s="567"/>
      <c r="E474" s="279"/>
      <c r="F474" s="279"/>
      <c r="G474" s="279"/>
      <c r="H474" s="279"/>
      <c r="I474" s="279"/>
      <c r="J474" s="280"/>
      <c r="K474" s="281"/>
    </row>
    <row r="475" spans="1:15" ht="15.75" thickBot="1" x14ac:dyDescent="0.3">
      <c r="A475" s="430"/>
      <c r="B475" s="415"/>
      <c r="C475" s="568"/>
      <c r="D475" s="569"/>
      <c r="E475" s="359"/>
      <c r="F475" s="359"/>
      <c r="G475" s="359"/>
      <c r="H475" s="359"/>
      <c r="I475" s="359"/>
      <c r="J475" s="360"/>
      <c r="K475" s="361"/>
    </row>
    <row r="476" spans="1:15" ht="15.75" thickBot="1" x14ac:dyDescent="0.3">
      <c r="A476" s="430"/>
      <c r="B476" s="413"/>
      <c r="C476" s="560"/>
      <c r="D476" s="570"/>
      <c r="E476" s="285"/>
      <c r="F476" s="285"/>
      <c r="G476" s="285"/>
      <c r="H476" s="285"/>
      <c r="I476" s="285"/>
      <c r="J476" s="286"/>
      <c r="K476" s="287"/>
    </row>
    <row r="477" spans="1:15" ht="15.75" thickBot="1" x14ac:dyDescent="0.3">
      <c r="A477" s="430"/>
      <c r="B477" s="414"/>
      <c r="C477" s="557"/>
      <c r="D477" s="404"/>
      <c r="E477" s="279"/>
      <c r="F477" s="279"/>
      <c r="G477" s="279"/>
      <c r="H477" s="279"/>
      <c r="I477" s="279"/>
      <c r="J477" s="280"/>
      <c r="K477" s="281"/>
      <c r="M477" s="309" t="s">
        <v>24</v>
      </c>
      <c r="N477" s="317">
        <v>2019</v>
      </c>
      <c r="O477" s="269"/>
    </row>
    <row r="478" spans="1:15" ht="30.75" thickBot="1" x14ac:dyDescent="0.3">
      <c r="A478" s="430"/>
      <c r="B478" s="414"/>
      <c r="C478" s="560"/>
      <c r="D478" s="561"/>
      <c r="E478" s="285"/>
      <c r="F478" s="285"/>
      <c r="G478" s="285"/>
      <c r="H478" s="285"/>
      <c r="I478" s="285"/>
      <c r="J478" s="286"/>
      <c r="K478" s="287"/>
      <c r="M478" s="303" t="s">
        <v>83</v>
      </c>
      <c r="N478" s="303" t="s">
        <v>88</v>
      </c>
      <c r="O478" s="303" t="s">
        <v>85</v>
      </c>
    </row>
    <row r="479" spans="1:15" x14ac:dyDescent="0.25">
      <c r="A479" s="430"/>
      <c r="B479" s="414"/>
      <c r="C479" s="556"/>
      <c r="D479" s="549"/>
      <c r="E479" s="5"/>
      <c r="F479" s="5"/>
      <c r="G479" s="5"/>
      <c r="H479" s="5"/>
      <c r="I479" s="5"/>
      <c r="J479" s="162"/>
      <c r="K479" s="13"/>
      <c r="M479" s="304" t="s">
        <v>10</v>
      </c>
      <c r="N479" s="302">
        <f>SUM(I477,I478)</f>
        <v>0</v>
      </c>
      <c r="O479" s="301">
        <f>SUM(J477,J478)</f>
        <v>0</v>
      </c>
    </row>
    <row r="480" spans="1:15" x14ac:dyDescent="0.25">
      <c r="A480" s="430"/>
      <c r="B480" s="414"/>
      <c r="C480" s="556"/>
      <c r="D480" s="549"/>
      <c r="E480" s="5"/>
      <c r="F480" s="5"/>
      <c r="G480" s="5"/>
      <c r="H480" s="5"/>
      <c r="I480" s="5"/>
      <c r="J480" s="162"/>
      <c r="K480" s="13"/>
      <c r="M480" s="305" t="s">
        <v>80</v>
      </c>
      <c r="N480" s="43">
        <f>SUM(I480,I482)</f>
        <v>0</v>
      </c>
      <c r="O480" s="299">
        <f>SUM(J480,J482)</f>
        <v>0</v>
      </c>
    </row>
    <row r="481" spans="1:15" ht="15.75" thickBot="1" x14ac:dyDescent="0.3">
      <c r="A481" s="430"/>
      <c r="B481" s="414"/>
      <c r="C481" s="557"/>
      <c r="D481" s="404"/>
      <c r="E481" s="14"/>
      <c r="F481" s="14"/>
      <c r="G481" s="14"/>
      <c r="H481" s="14"/>
      <c r="I481" s="14"/>
      <c r="J481" s="164"/>
      <c r="K481" s="15"/>
      <c r="M481" s="306" t="s">
        <v>12</v>
      </c>
      <c r="N481" s="43">
        <f>SUM(I481,I483)</f>
        <v>0</v>
      </c>
      <c r="O481" s="299">
        <f>SUM(J481,J483)</f>
        <v>0</v>
      </c>
    </row>
    <row r="482" spans="1:15" ht="15.75" thickBot="1" x14ac:dyDescent="0.3">
      <c r="A482" s="430"/>
      <c r="B482" s="414"/>
      <c r="C482" s="560"/>
      <c r="D482" s="561"/>
      <c r="E482" s="11"/>
      <c r="F482" s="11"/>
      <c r="G482" s="11"/>
      <c r="H482" s="11"/>
      <c r="I482" s="11"/>
      <c r="J482" s="163"/>
      <c r="K482" s="12"/>
      <c r="M482" s="307" t="s">
        <v>82</v>
      </c>
      <c r="N482" s="44">
        <f>SUM(I476,I479)</f>
        <v>0</v>
      </c>
      <c r="O482" s="300">
        <f>SUM(J476,J479)</f>
        <v>0</v>
      </c>
    </row>
    <row r="483" spans="1:15" ht="15.75" thickBot="1" x14ac:dyDescent="0.3">
      <c r="A483" s="430"/>
      <c r="B483" s="414"/>
      <c r="C483" s="557"/>
      <c r="D483" s="551"/>
      <c r="E483" s="26"/>
      <c r="F483" s="26"/>
      <c r="G483" s="26"/>
      <c r="H483" s="26"/>
      <c r="I483" s="26"/>
      <c r="J483" s="166"/>
      <c r="K483" s="277"/>
    </row>
    <row r="484" spans="1:15" s="349" customFormat="1" x14ac:dyDescent="0.25">
      <c r="A484" s="430"/>
      <c r="B484" s="414"/>
      <c r="C484" s="571"/>
      <c r="D484" s="572"/>
      <c r="E484" s="345"/>
      <c r="F484" s="345"/>
      <c r="G484" s="345"/>
      <c r="H484" s="345"/>
      <c r="I484" s="345"/>
      <c r="J484" s="163"/>
      <c r="K484" s="12"/>
      <c r="O484" s="178"/>
    </row>
    <row r="485" spans="1:15" s="349" customFormat="1" ht="15.75" thickBot="1" x14ac:dyDescent="0.3">
      <c r="A485" s="430"/>
      <c r="B485" s="415"/>
      <c r="C485" s="573"/>
      <c r="D485" s="574"/>
      <c r="E485" s="146"/>
      <c r="F485" s="146"/>
      <c r="G485" s="146"/>
      <c r="H485" s="146"/>
      <c r="I485" s="146"/>
      <c r="J485" s="297"/>
      <c r="K485" s="298"/>
    </row>
    <row r="486" spans="1:15" x14ac:dyDescent="0.25">
      <c r="A486" s="430"/>
      <c r="B486" s="413"/>
      <c r="C486" s="575"/>
      <c r="D486" s="561"/>
      <c r="E486" s="11"/>
      <c r="F486" s="11"/>
      <c r="G486" s="11"/>
      <c r="H486" s="11"/>
      <c r="I486" s="11"/>
      <c r="J486" s="163"/>
      <c r="K486" s="12"/>
    </row>
    <row r="487" spans="1:15" ht="15.75" thickBot="1" x14ac:dyDescent="0.3">
      <c r="A487" s="430"/>
      <c r="B487" s="414"/>
      <c r="C487" s="576"/>
      <c r="D487" s="404"/>
      <c r="E487" s="14"/>
      <c r="F487" s="14"/>
      <c r="G487" s="14"/>
      <c r="H487" s="14"/>
      <c r="I487" s="14"/>
      <c r="J487" s="164"/>
      <c r="K487" s="15"/>
    </row>
    <row r="488" spans="1:15" ht="15.75" thickBot="1" x14ac:dyDescent="0.3">
      <c r="A488" s="430"/>
      <c r="B488" s="414"/>
      <c r="C488" s="558"/>
      <c r="D488" s="559"/>
      <c r="E488" s="35"/>
      <c r="F488" s="35"/>
      <c r="G488" s="35"/>
      <c r="H488" s="35"/>
      <c r="I488" s="35"/>
      <c r="J488" s="295"/>
      <c r="K488" s="296"/>
      <c r="M488" s="309" t="s">
        <v>25</v>
      </c>
      <c r="N488" s="317">
        <v>2019</v>
      </c>
      <c r="O488" s="269"/>
    </row>
    <row r="489" spans="1:15" ht="30.75" thickBot="1" x14ac:dyDescent="0.3">
      <c r="A489" s="430"/>
      <c r="B489" s="414"/>
      <c r="C489" s="575"/>
      <c r="D489" s="561"/>
      <c r="E489" s="11"/>
      <c r="F489" s="11"/>
      <c r="G489" s="11"/>
      <c r="H489" s="11"/>
      <c r="I489" s="11"/>
      <c r="J489" s="163"/>
      <c r="K489" s="12"/>
      <c r="M489" s="310" t="s">
        <v>83</v>
      </c>
      <c r="N489" s="303" t="s">
        <v>88</v>
      </c>
      <c r="O489" s="303" t="s">
        <v>85</v>
      </c>
    </row>
    <row r="490" spans="1:15" ht="15.75" thickBot="1" x14ac:dyDescent="0.3">
      <c r="A490" s="430"/>
      <c r="B490" s="414"/>
      <c r="C490" s="576"/>
      <c r="D490" s="404"/>
      <c r="E490" s="14"/>
      <c r="F490" s="14"/>
      <c r="G490" s="14"/>
      <c r="H490" s="14"/>
      <c r="I490" s="14"/>
      <c r="J490" s="164"/>
      <c r="K490" s="15"/>
      <c r="M490" s="311" t="s">
        <v>10</v>
      </c>
      <c r="N490" s="302">
        <f>SUM(I487,I488,I491,I492,I497)</f>
        <v>0</v>
      </c>
      <c r="O490" s="301">
        <f>SUM(J487,J488,J491,J492,J497)</f>
        <v>0</v>
      </c>
    </row>
    <row r="491" spans="1:15" ht="15.75" thickBot="1" x14ac:dyDescent="0.3">
      <c r="A491" s="430"/>
      <c r="B491" s="414"/>
      <c r="C491" s="558"/>
      <c r="D491" s="559"/>
      <c r="E491" s="35"/>
      <c r="F491" s="35"/>
      <c r="G491" s="35"/>
      <c r="H491" s="35"/>
      <c r="I491" s="35"/>
      <c r="J491" s="295"/>
      <c r="K491" s="296"/>
      <c r="M491" s="305" t="s">
        <v>80</v>
      </c>
      <c r="N491" s="43">
        <f>SUM(I489,I493)</f>
        <v>0</v>
      </c>
      <c r="O491" s="299">
        <f>SUM(J489,J493)</f>
        <v>0</v>
      </c>
    </row>
    <row r="492" spans="1:15" x14ac:dyDescent="0.25">
      <c r="A492" s="430"/>
      <c r="B492" s="414"/>
      <c r="C492" s="575"/>
      <c r="D492" s="561"/>
      <c r="E492" s="11"/>
      <c r="F492" s="11"/>
      <c r="G492" s="11"/>
      <c r="H492" s="11"/>
      <c r="I492" s="11"/>
      <c r="J492" s="163"/>
      <c r="K492" s="12"/>
      <c r="M492" s="306" t="s">
        <v>12</v>
      </c>
      <c r="N492" s="43">
        <f>SUM(I494)</f>
        <v>0</v>
      </c>
      <c r="O492" s="299">
        <f>SUM(J494)</f>
        <v>0</v>
      </c>
    </row>
    <row r="493" spans="1:15" x14ac:dyDescent="0.25">
      <c r="A493" s="430"/>
      <c r="B493" s="414"/>
      <c r="C493" s="577"/>
      <c r="D493" s="549"/>
      <c r="E493" s="5"/>
      <c r="F493" s="5"/>
      <c r="G493" s="5"/>
      <c r="H493" s="5"/>
      <c r="I493" s="5"/>
      <c r="J493" s="162"/>
      <c r="K493" s="13"/>
      <c r="M493" s="312" t="s">
        <v>82</v>
      </c>
      <c r="N493" s="43">
        <f>SUM(I486,I496)</f>
        <v>0</v>
      </c>
      <c r="O493" s="299">
        <f>SUM(J486,J496)</f>
        <v>0</v>
      </c>
    </row>
    <row r="494" spans="1:15" ht="15.75" thickBot="1" x14ac:dyDescent="0.3">
      <c r="A494" s="430"/>
      <c r="B494" s="414"/>
      <c r="C494" s="577"/>
      <c r="D494" s="549"/>
      <c r="E494" s="5"/>
      <c r="F494" s="5"/>
      <c r="G494" s="5"/>
      <c r="H494" s="5"/>
      <c r="I494" s="5"/>
      <c r="J494" s="162"/>
      <c r="K494" s="13"/>
      <c r="M494" s="313" t="s">
        <v>81</v>
      </c>
      <c r="N494" s="44">
        <f>SUM(I490,I495)</f>
        <v>0</v>
      </c>
      <c r="O494" s="300">
        <f>SUM(J490,J495)</f>
        <v>0</v>
      </c>
    </row>
    <row r="495" spans="1:15" ht="15.75" thickBot="1" x14ac:dyDescent="0.3">
      <c r="A495" s="430"/>
      <c r="B495" s="414"/>
      <c r="C495" s="576"/>
      <c r="D495" s="404"/>
      <c r="E495" s="14"/>
      <c r="F495" s="14"/>
      <c r="G495" s="14"/>
      <c r="H495" s="14"/>
      <c r="I495" s="14"/>
      <c r="J495" s="164"/>
      <c r="K495" s="15"/>
    </row>
    <row r="496" spans="1:15" x14ac:dyDescent="0.25">
      <c r="A496" s="430"/>
      <c r="B496" s="414"/>
      <c r="C496" s="577"/>
      <c r="D496" s="555"/>
      <c r="E496" s="25"/>
      <c r="F496" s="25"/>
      <c r="G496" s="25"/>
      <c r="H496" s="25"/>
      <c r="I496" s="25"/>
      <c r="J496" s="165"/>
      <c r="K496" s="294"/>
    </row>
    <row r="497" spans="1:15" ht="15.75" thickBot="1" x14ac:dyDescent="0.3">
      <c r="A497" s="430"/>
      <c r="B497" s="414"/>
      <c r="C497" s="577"/>
      <c r="D497" s="404"/>
      <c r="E497" s="14"/>
      <c r="F497" s="14"/>
      <c r="G497" s="14"/>
      <c r="H497" s="14"/>
      <c r="I497" s="14"/>
      <c r="J497" s="164"/>
      <c r="K497" s="15"/>
    </row>
    <row r="498" spans="1:15" ht="15.75" thickBot="1" x14ac:dyDescent="0.3">
      <c r="A498" s="430"/>
      <c r="B498" s="418"/>
      <c r="C498" s="562"/>
      <c r="D498" s="555"/>
      <c r="E498" s="25"/>
      <c r="F498" s="25"/>
      <c r="G498" s="25"/>
      <c r="H498" s="25"/>
      <c r="I498" s="25"/>
      <c r="J498" s="165"/>
      <c r="K498" s="294"/>
      <c r="M498" s="309" t="s">
        <v>9</v>
      </c>
      <c r="N498" s="317">
        <v>2019</v>
      </c>
      <c r="O498" s="269"/>
    </row>
    <row r="499" spans="1:15" ht="30.75" thickBot="1" x14ac:dyDescent="0.3">
      <c r="A499" s="430"/>
      <c r="B499" s="419"/>
      <c r="C499" s="578"/>
      <c r="D499" s="549"/>
      <c r="E499" s="5"/>
      <c r="F499" s="5"/>
      <c r="G499" s="5"/>
      <c r="H499" s="5"/>
      <c r="I499" s="5"/>
      <c r="J499" s="162"/>
      <c r="K499" s="13"/>
      <c r="M499" s="314" t="s">
        <v>83</v>
      </c>
      <c r="N499" s="303" t="s">
        <v>88</v>
      </c>
      <c r="O499" s="303" t="s">
        <v>85</v>
      </c>
    </row>
    <row r="500" spans="1:15" x14ac:dyDescent="0.25">
      <c r="A500" s="430"/>
      <c r="B500" s="419"/>
      <c r="C500" s="578"/>
      <c r="D500" s="549"/>
      <c r="E500" s="5"/>
      <c r="F500" s="5"/>
      <c r="G500" s="5"/>
      <c r="H500" s="5"/>
      <c r="I500" s="5"/>
      <c r="J500" s="162"/>
      <c r="K500" s="13"/>
      <c r="M500" s="311" t="s">
        <v>10</v>
      </c>
      <c r="N500" s="302">
        <f>SUM(I498,I505,I507)</f>
        <v>0</v>
      </c>
      <c r="O500" s="301">
        <f>SUM(J498,J505,J507)</f>
        <v>0</v>
      </c>
    </row>
    <row r="501" spans="1:15" ht="15.75" thickBot="1" x14ac:dyDescent="0.3">
      <c r="A501" s="430"/>
      <c r="B501" s="419"/>
      <c r="C501" s="563"/>
      <c r="D501" s="551"/>
      <c r="E501" s="348"/>
      <c r="F501" s="348"/>
      <c r="G501" s="348"/>
      <c r="H501" s="348"/>
      <c r="I501" s="348"/>
      <c r="J501" s="166"/>
      <c r="K501" s="277"/>
      <c r="M501" s="305" t="s">
        <v>80</v>
      </c>
      <c r="N501" s="43">
        <f>SUM(I499)</f>
        <v>0</v>
      </c>
      <c r="O501" s="299">
        <f>SUM(J499)</f>
        <v>0</v>
      </c>
    </row>
    <row r="502" spans="1:15" s="349" customFormat="1" ht="15.75" thickBot="1" x14ac:dyDescent="0.3">
      <c r="A502" s="430"/>
      <c r="B502" s="419"/>
      <c r="C502" s="575"/>
      <c r="D502" s="572"/>
      <c r="E502" s="345"/>
      <c r="F502" s="345"/>
      <c r="G502" s="345"/>
      <c r="H502" s="345"/>
      <c r="I502" s="345"/>
      <c r="J502" s="364"/>
      <c r="K502" s="12"/>
      <c r="M502" s="305"/>
      <c r="N502" s="43"/>
      <c r="O502" s="299"/>
    </row>
    <row r="503" spans="1:15" s="349" customFormat="1" x14ac:dyDescent="0.25">
      <c r="A503" s="430"/>
      <c r="B503" s="419"/>
      <c r="C503" s="577"/>
      <c r="D503" s="579"/>
      <c r="E503" s="347"/>
      <c r="F503" s="347"/>
      <c r="G503" s="347"/>
      <c r="H503" s="347"/>
      <c r="I503" s="347"/>
      <c r="J503" s="162"/>
      <c r="K503" s="13"/>
      <c r="M503" s="305"/>
      <c r="N503" s="43"/>
      <c r="O503" s="299"/>
    </row>
    <row r="504" spans="1:15" s="349" customFormat="1" ht="15.75" thickBot="1" x14ac:dyDescent="0.3">
      <c r="A504" s="430"/>
      <c r="B504" s="419"/>
      <c r="C504" s="576"/>
      <c r="D504" s="574"/>
      <c r="E504" s="346"/>
      <c r="F504" s="346"/>
      <c r="G504" s="346"/>
      <c r="H504" s="346"/>
      <c r="I504" s="346"/>
      <c r="J504" s="162"/>
      <c r="K504" s="15"/>
      <c r="M504" s="305"/>
      <c r="N504" s="43"/>
      <c r="O504" s="299"/>
    </row>
    <row r="505" spans="1:15" ht="15.75" thickBot="1" x14ac:dyDescent="0.3">
      <c r="A505" s="430"/>
      <c r="B505" s="419"/>
      <c r="C505" s="552"/>
      <c r="D505" s="569"/>
      <c r="E505" s="146"/>
      <c r="F505" s="146"/>
      <c r="G505" s="146"/>
      <c r="H505" s="146"/>
      <c r="I505" s="146"/>
      <c r="J505" s="297"/>
      <c r="K505" s="298"/>
      <c r="M505" s="306" t="s">
        <v>12</v>
      </c>
      <c r="N505" s="43">
        <f>SUM(I500)</f>
        <v>0</v>
      </c>
      <c r="O505" s="299">
        <f>SUM(J500)</f>
        <v>0</v>
      </c>
    </row>
    <row r="506" spans="1:15" x14ac:dyDescent="0.25">
      <c r="A506" s="430"/>
      <c r="B506" s="419"/>
      <c r="C506" s="562"/>
      <c r="D506" s="561"/>
      <c r="E506" s="11"/>
      <c r="F506" s="11"/>
      <c r="G506" s="11"/>
      <c r="H506" s="11"/>
      <c r="I506" s="11"/>
      <c r="J506" s="163"/>
      <c r="K506" s="12"/>
      <c r="M506" s="312" t="s">
        <v>82</v>
      </c>
      <c r="N506" s="43">
        <f>SUM(I506)</f>
        <v>0</v>
      </c>
      <c r="O506" s="299">
        <f>SUM(J506)</f>
        <v>0</v>
      </c>
    </row>
    <row r="507" spans="1:15" ht="15.75" thickBot="1" x14ac:dyDescent="0.3">
      <c r="A507" s="430"/>
      <c r="B507" s="420"/>
      <c r="C507" s="580"/>
      <c r="D507" s="551"/>
      <c r="E507" s="26"/>
      <c r="F507" s="26"/>
      <c r="G507" s="26"/>
      <c r="H507" s="26"/>
      <c r="I507" s="26"/>
      <c r="J507" s="166"/>
      <c r="K507" s="277"/>
      <c r="M507" s="313" t="s">
        <v>81</v>
      </c>
      <c r="N507" s="44">
        <f>SUM(I501)</f>
        <v>0</v>
      </c>
      <c r="O507" s="300">
        <f>SUM(J501)</f>
        <v>0</v>
      </c>
    </row>
    <row r="508" spans="1:15" x14ac:dyDescent="0.25">
      <c r="A508" s="430"/>
      <c r="B508" s="413"/>
      <c r="C508" s="575"/>
      <c r="D508" s="561"/>
      <c r="E508" s="11"/>
      <c r="F508" s="11"/>
      <c r="G508" s="11"/>
      <c r="H508" s="11"/>
      <c r="I508" s="11"/>
      <c r="J508" s="163"/>
      <c r="K508" s="12"/>
    </row>
    <row r="509" spans="1:15" ht="15.75" thickBot="1" x14ac:dyDescent="0.3">
      <c r="A509" s="430"/>
      <c r="B509" s="414"/>
      <c r="C509" s="577"/>
      <c r="D509" s="549"/>
      <c r="E509" s="5"/>
      <c r="F509" s="5"/>
      <c r="G509" s="5"/>
      <c r="H509" s="5"/>
      <c r="I509" s="5"/>
      <c r="J509" s="162"/>
      <c r="K509" s="13"/>
    </row>
    <row r="510" spans="1:15" ht="15.75" thickBot="1" x14ac:dyDescent="0.3">
      <c r="A510" s="430"/>
      <c r="B510" s="414"/>
      <c r="C510" s="577"/>
      <c r="D510" s="549"/>
      <c r="E510" s="5"/>
      <c r="F510" s="5"/>
      <c r="G510" s="5"/>
      <c r="H510" s="5"/>
      <c r="I510" s="5"/>
      <c r="J510" s="162"/>
      <c r="K510" s="13"/>
      <c r="M510" s="309" t="s">
        <v>15</v>
      </c>
      <c r="N510" s="317">
        <v>2019</v>
      </c>
      <c r="O510" s="269"/>
    </row>
    <row r="511" spans="1:15" ht="30.75" thickBot="1" x14ac:dyDescent="0.3">
      <c r="A511" s="430"/>
      <c r="B511" s="414"/>
      <c r="C511" s="576"/>
      <c r="D511" s="404"/>
      <c r="E511" s="14"/>
      <c r="F511" s="14"/>
      <c r="G511" s="14"/>
      <c r="H511" s="14"/>
      <c r="I511" s="14"/>
      <c r="J511" s="164"/>
      <c r="K511" s="15"/>
      <c r="M511" s="303" t="s">
        <v>83</v>
      </c>
      <c r="N511" s="303" t="s">
        <v>88</v>
      </c>
      <c r="O511" s="303" t="s">
        <v>85</v>
      </c>
    </row>
    <row r="512" spans="1:15" ht="15.75" thickBot="1" x14ac:dyDescent="0.3">
      <c r="A512" s="430"/>
      <c r="B512" s="414"/>
      <c r="C512" s="581"/>
      <c r="D512" s="559"/>
      <c r="E512" s="35"/>
      <c r="F512" s="35"/>
      <c r="G512" s="35"/>
      <c r="H512" s="35"/>
      <c r="I512" s="35"/>
      <c r="J512" s="295"/>
      <c r="K512" s="296"/>
      <c r="M512" s="304" t="s">
        <v>10</v>
      </c>
      <c r="N512" s="302">
        <f>SUM(I508,I512,I517,I518)</f>
        <v>0</v>
      </c>
      <c r="O512" s="301">
        <f>SUM(J508,J512,J517,J518)</f>
        <v>0</v>
      </c>
    </row>
    <row r="513" spans="1:19" s="349" customFormat="1" ht="15.75" thickBot="1" x14ac:dyDescent="0.3">
      <c r="A513" s="430"/>
      <c r="B513" s="414"/>
      <c r="C513" s="577"/>
      <c r="D513" s="572"/>
      <c r="E513" s="345"/>
      <c r="F513" s="345"/>
      <c r="G513" s="345"/>
      <c r="H513" s="345"/>
      <c r="I513" s="345"/>
      <c r="J513" s="364"/>
      <c r="K513" s="12"/>
      <c r="M513" s="304"/>
      <c r="N513" s="302"/>
      <c r="O513" s="301"/>
    </row>
    <row r="514" spans="1:19" s="349" customFormat="1" x14ac:dyDescent="0.25">
      <c r="A514" s="430"/>
      <c r="B514" s="414"/>
      <c r="C514" s="577"/>
      <c r="D514" s="579"/>
      <c r="E514" s="347"/>
      <c r="F514" s="347"/>
      <c r="G514" s="347"/>
      <c r="H514" s="347"/>
      <c r="I514" s="347"/>
      <c r="J514" s="162"/>
      <c r="K514" s="13"/>
      <c r="M514" s="304"/>
      <c r="N514" s="302"/>
      <c r="O514" s="301"/>
    </row>
    <row r="515" spans="1:19" s="349" customFormat="1" ht="15.75" thickBot="1" x14ac:dyDescent="0.3">
      <c r="A515" s="430"/>
      <c r="B515" s="414"/>
      <c r="C515" s="576"/>
      <c r="D515" s="574"/>
      <c r="E515" s="346"/>
      <c r="F515" s="346"/>
      <c r="G515" s="346"/>
      <c r="H515" s="346"/>
      <c r="I515" s="346"/>
      <c r="J515" s="164"/>
      <c r="K515" s="15"/>
      <c r="M515" s="304"/>
      <c r="N515" s="302"/>
      <c r="O515" s="301"/>
    </row>
    <row r="516" spans="1:19" x14ac:dyDescent="0.25">
      <c r="A516" s="430"/>
      <c r="B516" s="414"/>
      <c r="C516" s="575"/>
      <c r="D516" s="555"/>
      <c r="E516" s="25"/>
      <c r="F516" s="25"/>
      <c r="G516" s="25"/>
      <c r="H516" s="25"/>
      <c r="I516" s="25"/>
      <c r="J516" s="165"/>
      <c r="K516" s="294"/>
      <c r="M516" s="305" t="s">
        <v>80</v>
      </c>
      <c r="N516" s="43">
        <f>SUM(I510,I519)</f>
        <v>0</v>
      </c>
      <c r="O516" s="299">
        <f>SUM(J510,J519)</f>
        <v>0</v>
      </c>
    </row>
    <row r="517" spans="1:19" ht="15.75" thickBot="1" x14ac:dyDescent="0.3">
      <c r="A517" s="430"/>
      <c r="B517" s="414"/>
      <c r="C517" s="576"/>
      <c r="D517" s="404"/>
      <c r="E517" s="14"/>
      <c r="F517" s="14"/>
      <c r="G517" s="14"/>
      <c r="H517" s="14"/>
      <c r="I517" s="14"/>
      <c r="J517" s="164"/>
      <c r="K517" s="15"/>
      <c r="M517" s="306" t="s">
        <v>12</v>
      </c>
      <c r="N517" s="43">
        <f>SUM(I509,I520)</f>
        <v>0</v>
      </c>
      <c r="O517" s="299">
        <f>SUM(J509,J520)</f>
        <v>0</v>
      </c>
    </row>
    <row r="518" spans="1:19" x14ac:dyDescent="0.25">
      <c r="A518" s="430"/>
      <c r="B518" s="414"/>
      <c r="C518" s="575"/>
      <c r="D518" s="561"/>
      <c r="E518" s="11"/>
      <c r="F518" s="11"/>
      <c r="G518" s="11"/>
      <c r="H518" s="11"/>
      <c r="I518" s="11"/>
      <c r="J518" s="163"/>
      <c r="K518" s="12"/>
      <c r="M518" s="312" t="s">
        <v>82</v>
      </c>
      <c r="N518" s="43">
        <f>SUM(I511,I516)</f>
        <v>0</v>
      </c>
      <c r="O518" s="299">
        <f>SUM(J511,J516)</f>
        <v>0</v>
      </c>
    </row>
    <row r="519" spans="1:19" ht="15.75" thickBot="1" x14ac:dyDescent="0.3">
      <c r="A519" s="430"/>
      <c r="B519" s="414"/>
      <c r="C519" s="577"/>
      <c r="D519" s="549"/>
      <c r="E519" s="5"/>
      <c r="F519" s="5"/>
      <c r="G519" s="5"/>
      <c r="H519" s="5"/>
      <c r="I519" s="5"/>
      <c r="J519" s="162"/>
      <c r="K519" s="13"/>
      <c r="M519" s="313" t="s">
        <v>81</v>
      </c>
      <c r="N519" s="44">
        <f>SUM(I521)</f>
        <v>0</v>
      </c>
      <c r="O519" s="300">
        <f>SUM(J521)</f>
        <v>0</v>
      </c>
    </row>
    <row r="520" spans="1:19" ht="15.75" thickBot="1" x14ac:dyDescent="0.3">
      <c r="A520" s="430"/>
      <c r="B520" s="414"/>
      <c r="C520" s="577"/>
      <c r="D520" s="549"/>
      <c r="E520" s="5"/>
      <c r="F520" s="5"/>
      <c r="G520" s="5"/>
      <c r="H520" s="5"/>
      <c r="I520" s="5"/>
      <c r="J520" s="162"/>
      <c r="K520" s="13"/>
    </row>
    <row r="521" spans="1:19" ht="15.75" thickBot="1" x14ac:dyDescent="0.3">
      <c r="A521" s="430"/>
      <c r="B521" s="415"/>
      <c r="C521" s="576"/>
      <c r="D521" s="404"/>
      <c r="E521" s="14"/>
      <c r="F521" s="14"/>
      <c r="G521" s="14"/>
      <c r="H521" s="14"/>
      <c r="I521" s="14"/>
      <c r="J521" s="164"/>
      <c r="K521" s="15"/>
      <c r="M521" s="309" t="s">
        <v>16</v>
      </c>
      <c r="N521" s="317">
        <v>2019</v>
      </c>
      <c r="O521" s="269"/>
    </row>
    <row r="522" spans="1:19" s="351" customFormat="1" ht="15.75" thickBot="1" x14ac:dyDescent="0.3">
      <c r="A522" s="430"/>
      <c r="B522" s="413"/>
      <c r="C522" s="575"/>
      <c r="D522" s="572"/>
      <c r="E522" s="35"/>
      <c r="F522" s="35"/>
      <c r="G522" s="35"/>
      <c r="H522" s="35"/>
      <c r="I522" s="35"/>
      <c r="J522" s="364"/>
      <c r="K522" s="296"/>
      <c r="M522" s="309"/>
      <c r="N522" s="317"/>
    </row>
    <row r="523" spans="1:19" s="351" customFormat="1" ht="15.75" thickBot="1" x14ac:dyDescent="0.3">
      <c r="A523" s="430"/>
      <c r="B523" s="414"/>
      <c r="C523" s="577"/>
      <c r="D523" s="579"/>
      <c r="E523" s="35"/>
      <c r="F523" s="35"/>
      <c r="G523" s="35"/>
      <c r="H523" s="35"/>
      <c r="I523" s="35"/>
      <c r="J523" s="295"/>
      <c r="K523" s="296"/>
      <c r="M523" s="309"/>
      <c r="N523" s="317"/>
    </row>
    <row r="524" spans="1:19" s="351" customFormat="1" ht="15.75" thickBot="1" x14ac:dyDescent="0.3">
      <c r="A524" s="430"/>
      <c r="B524" s="414"/>
      <c r="C524" s="576"/>
      <c r="D524" s="574"/>
      <c r="E524" s="35"/>
      <c r="F524" s="35"/>
      <c r="G524" s="35"/>
      <c r="H524" s="35"/>
      <c r="I524" s="35"/>
      <c r="J524" s="295"/>
      <c r="K524" s="296"/>
      <c r="M524" s="309"/>
      <c r="N524" s="317"/>
    </row>
    <row r="525" spans="1:19" ht="30.75" thickBot="1" x14ac:dyDescent="0.3">
      <c r="A525" s="430"/>
      <c r="B525" s="414"/>
      <c r="C525" s="575"/>
      <c r="D525" s="561"/>
      <c r="E525" s="11"/>
      <c r="F525" s="11"/>
      <c r="G525" s="11"/>
      <c r="H525" s="11"/>
      <c r="I525" s="11"/>
      <c r="J525" s="163"/>
      <c r="K525" s="12"/>
      <c r="M525" s="314" t="s">
        <v>83</v>
      </c>
      <c r="N525" s="303" t="s">
        <v>88</v>
      </c>
      <c r="O525" s="314" t="s">
        <v>85</v>
      </c>
    </row>
    <row r="526" spans="1:19" ht="15.75" thickBot="1" x14ac:dyDescent="0.3">
      <c r="A526" s="430"/>
      <c r="B526" s="415"/>
      <c r="C526" s="577"/>
      <c r="D526" s="551"/>
      <c r="E526" s="26"/>
      <c r="F526" s="26"/>
      <c r="G526" s="26"/>
      <c r="H526" s="26"/>
      <c r="I526" s="26"/>
      <c r="J526" s="166"/>
      <c r="K526" s="277"/>
      <c r="M526" s="315" t="s">
        <v>10</v>
      </c>
      <c r="N526" s="42">
        <f>SUM(I526)</f>
        <v>0</v>
      </c>
      <c r="O526" s="316">
        <f>SUM(J526)</f>
        <v>0</v>
      </c>
    </row>
    <row r="527" spans="1:19" ht="15.75" thickBot="1" x14ac:dyDescent="0.3">
      <c r="A527" s="430"/>
      <c r="B527" s="418"/>
      <c r="C527" s="581"/>
      <c r="D527" s="553"/>
      <c r="E527" s="291"/>
      <c r="F527" s="291"/>
      <c r="G527" s="291"/>
      <c r="H527" s="291"/>
      <c r="I527" s="291"/>
      <c r="J527" s="292"/>
      <c r="K527" s="293"/>
      <c r="M527" s="307" t="s">
        <v>82</v>
      </c>
      <c r="N527" s="44">
        <f>SUM(I525)</f>
        <v>0</v>
      </c>
      <c r="O527" s="300">
        <f>SUM(J525)</f>
        <v>0</v>
      </c>
      <c r="Q527" s="309" t="s">
        <v>17</v>
      </c>
      <c r="R527" s="317">
        <v>2019</v>
      </c>
      <c r="S527" s="269"/>
    </row>
    <row r="528" spans="1:19" ht="30.75" thickBot="1" x14ac:dyDescent="0.3">
      <c r="A528" s="430"/>
      <c r="B528" s="419"/>
      <c r="C528" s="562"/>
      <c r="D528" s="561"/>
      <c r="E528" s="11"/>
      <c r="F528" s="11"/>
      <c r="G528" s="11"/>
      <c r="H528" s="11"/>
      <c r="I528" s="11"/>
      <c r="J528" s="163"/>
      <c r="K528" s="12"/>
      <c r="Q528" s="303" t="s">
        <v>83</v>
      </c>
      <c r="R528" s="303" t="s">
        <v>88</v>
      </c>
      <c r="S528" s="303" t="s">
        <v>85</v>
      </c>
    </row>
    <row r="529" spans="1:19" x14ac:dyDescent="0.25">
      <c r="A529" s="430"/>
      <c r="B529" s="419"/>
      <c r="C529" s="578"/>
      <c r="D529" s="549"/>
      <c r="E529" s="5"/>
      <c r="F529" s="5"/>
      <c r="G529" s="5"/>
      <c r="H529" s="5"/>
      <c r="I529" s="5"/>
      <c r="J529" s="162"/>
      <c r="K529" s="13"/>
      <c r="Q529" s="304" t="s">
        <v>10</v>
      </c>
      <c r="R529" s="302">
        <f>SUM(I527,I528,I536)</f>
        <v>0</v>
      </c>
      <c r="S529" s="301">
        <f>SUM(J527,J528,J536)</f>
        <v>0</v>
      </c>
    </row>
    <row r="530" spans="1:19" x14ac:dyDescent="0.25">
      <c r="A530" s="430"/>
      <c r="B530" s="419"/>
      <c r="C530" s="578"/>
      <c r="D530" s="549"/>
      <c r="E530" s="5"/>
      <c r="F530" s="5"/>
      <c r="G530" s="5"/>
      <c r="H530" s="5"/>
      <c r="I530" s="5"/>
      <c r="J530" s="162"/>
      <c r="K530" s="13"/>
      <c r="Q530" s="305" t="s">
        <v>80</v>
      </c>
      <c r="R530" s="43">
        <f>SUM(I531)</f>
        <v>0</v>
      </c>
      <c r="S530" s="299">
        <f>SUM(J531)</f>
        <v>0</v>
      </c>
    </row>
    <row r="531" spans="1:19" ht="15.75" thickBot="1" x14ac:dyDescent="0.3">
      <c r="A531" s="430"/>
      <c r="B531" s="419"/>
      <c r="C531" s="578"/>
      <c r="D531" s="549"/>
      <c r="E531" s="5"/>
      <c r="F531" s="5"/>
      <c r="G531" s="5"/>
      <c r="H531" s="5"/>
      <c r="I531" s="5"/>
      <c r="J531" s="162"/>
      <c r="K531" s="13"/>
      <c r="Q531" s="306" t="s">
        <v>12</v>
      </c>
      <c r="R531" s="43">
        <f>SUM(I530)</f>
        <v>0</v>
      </c>
      <c r="S531" s="299">
        <f>SUM(J530)</f>
        <v>0</v>
      </c>
    </row>
    <row r="532" spans="1:19" ht="15.75" thickBot="1" x14ac:dyDescent="0.3">
      <c r="A532" s="430"/>
      <c r="B532" s="419"/>
      <c r="C532" s="580"/>
      <c r="D532" s="551"/>
      <c r="E532" s="26"/>
      <c r="F532" s="26"/>
      <c r="G532" s="26"/>
      <c r="H532" s="26"/>
      <c r="I532" s="26"/>
      <c r="J532" s="166"/>
      <c r="K532" s="277"/>
      <c r="M532" s="309" t="s">
        <v>18</v>
      </c>
      <c r="N532" s="317">
        <v>2019</v>
      </c>
      <c r="O532" s="269"/>
      <c r="Q532" s="312" t="s">
        <v>82</v>
      </c>
      <c r="R532" s="43">
        <f>SUM(I530,I532)</f>
        <v>0</v>
      </c>
      <c r="S532" s="299">
        <f>SUM(J529,J535)</f>
        <v>0</v>
      </c>
    </row>
    <row r="533" spans="1:19" s="351" customFormat="1" ht="15.75" thickBot="1" x14ac:dyDescent="0.3">
      <c r="A533" s="430"/>
      <c r="B533" s="421"/>
      <c r="C533" s="575"/>
      <c r="D533" s="561"/>
      <c r="E533" s="352"/>
      <c r="F533" s="352"/>
      <c r="G533" s="352"/>
      <c r="H533" s="352"/>
      <c r="I533" s="352"/>
      <c r="J533" s="364"/>
      <c r="K533" s="12"/>
      <c r="M533" s="309"/>
      <c r="N533" s="317"/>
      <c r="Q533" s="326"/>
      <c r="R533" s="195"/>
      <c r="S533" s="324"/>
    </row>
    <row r="534" spans="1:19" s="351" customFormat="1" ht="15.75" thickBot="1" x14ac:dyDescent="0.3">
      <c r="A534" s="430"/>
      <c r="B534" s="421"/>
      <c r="C534" s="576"/>
      <c r="D534" s="404"/>
      <c r="E534" s="354"/>
      <c r="F534" s="354"/>
      <c r="G534" s="354"/>
      <c r="H534" s="354"/>
      <c r="I534" s="354"/>
      <c r="J534" s="164"/>
      <c r="K534" s="15"/>
      <c r="M534" s="309"/>
      <c r="N534" s="317"/>
      <c r="Q534" s="326"/>
      <c r="R534" s="195"/>
      <c r="S534" s="324"/>
    </row>
    <row r="535" spans="1:19" ht="30.75" thickBot="1" x14ac:dyDescent="0.3">
      <c r="A535" s="430"/>
      <c r="B535" s="421"/>
      <c r="C535" s="582"/>
      <c r="D535" s="555"/>
      <c r="E535" s="25"/>
      <c r="F535" s="25"/>
      <c r="G535" s="25"/>
      <c r="H535" s="25"/>
      <c r="I535" s="25"/>
      <c r="J535" s="165"/>
      <c r="K535" s="294"/>
      <c r="M535" s="303" t="s">
        <v>83</v>
      </c>
      <c r="N535" s="303" t="s">
        <v>88</v>
      </c>
      <c r="O535" s="303" t="s">
        <v>85</v>
      </c>
      <c r="Q535" s="313" t="s">
        <v>81</v>
      </c>
      <c r="R535" s="44">
        <f>SUM(I532)</f>
        <v>0</v>
      </c>
      <c r="S535" s="300">
        <f>SUM(J532)</f>
        <v>0</v>
      </c>
    </row>
    <row r="536" spans="1:19" ht="15.75" thickBot="1" x14ac:dyDescent="0.3">
      <c r="A536" s="430"/>
      <c r="B536" s="422"/>
      <c r="C536" s="580"/>
      <c r="D536" s="551"/>
      <c r="E536" s="26"/>
      <c r="F536" s="26"/>
      <c r="G536" s="26"/>
      <c r="H536" s="26"/>
      <c r="I536" s="26"/>
      <c r="J536" s="166"/>
      <c r="K536" s="277"/>
      <c r="M536" s="304" t="s">
        <v>10</v>
      </c>
      <c r="N536" s="302">
        <f>SUM(I537)</f>
        <v>0</v>
      </c>
      <c r="O536" s="301">
        <f>SUM(J537)</f>
        <v>0</v>
      </c>
    </row>
    <row r="537" spans="1:19" ht="15.75" thickBot="1" x14ac:dyDescent="0.3">
      <c r="A537" s="430"/>
      <c r="B537" s="425"/>
      <c r="C537" s="581"/>
      <c r="D537" s="553"/>
      <c r="E537" s="291"/>
      <c r="F537" s="291"/>
      <c r="G537" s="291"/>
      <c r="H537" s="291"/>
      <c r="I537" s="291"/>
      <c r="J537" s="292"/>
      <c r="K537" s="293"/>
      <c r="M537" s="305" t="s">
        <v>80</v>
      </c>
      <c r="N537" s="43">
        <f>SUM(I542)</f>
        <v>0</v>
      </c>
      <c r="O537" s="299">
        <f>SUM(J542)</f>
        <v>0</v>
      </c>
    </row>
    <row r="538" spans="1:19" x14ac:dyDescent="0.25">
      <c r="A538" s="430"/>
      <c r="B538" s="421"/>
      <c r="C538" s="562"/>
      <c r="D538" s="561"/>
      <c r="E538" s="11"/>
      <c r="F538" s="11"/>
      <c r="G538" s="11"/>
      <c r="H538" s="11"/>
      <c r="I538" s="11"/>
      <c r="J538" s="163"/>
      <c r="K538" s="12"/>
      <c r="M538" s="306" t="s">
        <v>12</v>
      </c>
      <c r="N538" s="43">
        <f>SUM(I539)</f>
        <v>0</v>
      </c>
      <c r="O538" s="299">
        <f>SUM(J539)</f>
        <v>0</v>
      </c>
    </row>
    <row r="539" spans="1:19" ht="15.75" thickBot="1" x14ac:dyDescent="0.3">
      <c r="A539" s="430"/>
      <c r="B539" s="421"/>
      <c r="C539" s="578"/>
      <c r="D539" s="549"/>
      <c r="E539" s="5"/>
      <c r="F539" s="5"/>
      <c r="G539" s="5"/>
      <c r="H539" s="5"/>
      <c r="I539" s="5"/>
      <c r="J539" s="162"/>
      <c r="K539" s="13"/>
      <c r="M539" s="307" t="s">
        <v>82</v>
      </c>
      <c r="N539" s="44">
        <f>SUM(I538)</f>
        <v>0</v>
      </c>
      <c r="O539" s="300">
        <f>SUM(J538)</f>
        <v>0</v>
      </c>
    </row>
    <row r="540" spans="1:19" s="351" customFormat="1" ht="15.75" thickBot="1" x14ac:dyDescent="0.3">
      <c r="A540" s="430"/>
      <c r="B540" s="422"/>
      <c r="C540" s="580"/>
      <c r="D540" s="583"/>
      <c r="E540" s="355"/>
      <c r="F540" s="355"/>
      <c r="G540" s="355"/>
      <c r="H540" s="355"/>
      <c r="I540" s="355"/>
      <c r="J540" s="364"/>
      <c r="K540" s="277"/>
      <c r="M540" s="362"/>
      <c r="N540" s="350"/>
      <c r="O540" s="318"/>
    </row>
    <row r="541" spans="1:19" s="351" customFormat="1" x14ac:dyDescent="0.25">
      <c r="A541" s="430"/>
      <c r="B541" s="422"/>
      <c r="C541" s="580"/>
      <c r="D541" s="584"/>
      <c r="E541" s="355"/>
      <c r="F541" s="355"/>
      <c r="G541" s="355"/>
      <c r="H541" s="355"/>
      <c r="I541" s="355"/>
      <c r="J541" s="166"/>
      <c r="K541" s="277"/>
      <c r="M541" s="362"/>
      <c r="N541" s="350"/>
      <c r="O541" s="318"/>
    </row>
    <row r="542" spans="1:19" ht="15.75" thickBot="1" x14ac:dyDescent="0.3">
      <c r="A542" s="430"/>
      <c r="B542" s="426"/>
      <c r="C542" s="580"/>
      <c r="D542" s="551"/>
      <c r="E542" s="26"/>
      <c r="F542" s="26"/>
      <c r="G542" s="26"/>
      <c r="H542" s="26"/>
      <c r="I542" s="26"/>
      <c r="J542" s="166"/>
      <c r="K542" s="277"/>
    </row>
    <row r="543" spans="1:19" ht="15.75" customHeight="1" thickBot="1" x14ac:dyDescent="0.3">
      <c r="A543" s="430"/>
      <c r="B543" s="413"/>
      <c r="C543" s="562"/>
      <c r="D543" s="561"/>
      <c r="E543" s="11"/>
      <c r="F543" s="11"/>
      <c r="G543" s="11"/>
      <c r="H543" s="11"/>
      <c r="I543" s="11"/>
      <c r="J543" s="163"/>
      <c r="K543" s="12"/>
      <c r="M543" s="309" t="s">
        <v>19</v>
      </c>
      <c r="N543" s="317">
        <v>2019</v>
      </c>
      <c r="O543" s="269"/>
    </row>
    <row r="544" spans="1:19" ht="30.75" thickBot="1" x14ac:dyDescent="0.3">
      <c r="A544" s="430"/>
      <c r="B544" s="414"/>
      <c r="C544" s="563"/>
      <c r="D544" s="404"/>
      <c r="E544" s="14"/>
      <c r="F544" s="14"/>
      <c r="G544" s="14"/>
      <c r="H544" s="14"/>
      <c r="I544" s="14"/>
      <c r="J544" s="164"/>
      <c r="K544" s="15"/>
      <c r="M544" s="303" t="s">
        <v>83</v>
      </c>
      <c r="N544" s="303" t="s">
        <v>88</v>
      </c>
      <c r="O544" s="303" t="s">
        <v>85</v>
      </c>
    </row>
    <row r="545" spans="1:15" ht="15.75" thickBot="1" x14ac:dyDescent="0.3">
      <c r="A545" s="430"/>
      <c r="B545" s="414"/>
      <c r="C545" s="581"/>
      <c r="D545" s="553"/>
      <c r="E545" s="291"/>
      <c r="F545" s="291"/>
      <c r="G545" s="291"/>
      <c r="H545" s="291"/>
      <c r="I545" s="291"/>
      <c r="J545" s="292"/>
      <c r="K545" s="293"/>
      <c r="M545" s="304" t="s">
        <v>10</v>
      </c>
      <c r="N545" s="302">
        <f>SUM(I545,I547)</f>
        <v>0</v>
      </c>
      <c r="O545" s="301">
        <f>SUM(J545,J547)</f>
        <v>0</v>
      </c>
    </row>
    <row r="546" spans="1:15" x14ac:dyDescent="0.25">
      <c r="A546" s="430"/>
      <c r="B546" s="414"/>
      <c r="C546" s="562"/>
      <c r="D546" s="561"/>
      <c r="E546" s="11"/>
      <c r="F546" s="11"/>
      <c r="G546" s="11"/>
      <c r="H546" s="11"/>
      <c r="I546" s="11"/>
      <c r="J546" s="163"/>
      <c r="K546" s="12"/>
      <c r="M546" s="305" t="s">
        <v>80</v>
      </c>
      <c r="N546" s="43">
        <f>SUM(I543)</f>
        <v>0</v>
      </c>
      <c r="O546" s="299">
        <f>SUM(J543)</f>
        <v>0</v>
      </c>
    </row>
    <row r="547" spans="1:15" ht="15.75" thickBot="1" x14ac:dyDescent="0.3">
      <c r="A547" s="430"/>
      <c r="B547" s="414"/>
      <c r="C547" s="563"/>
      <c r="D547" s="404"/>
      <c r="E547" s="14"/>
      <c r="F547" s="14"/>
      <c r="G547" s="14"/>
      <c r="H547" s="14"/>
      <c r="I547" s="14"/>
      <c r="J547" s="164"/>
      <c r="K547" s="15"/>
      <c r="M547" s="306" t="s">
        <v>12</v>
      </c>
      <c r="N547" s="43">
        <f>SUM(I544)</f>
        <v>0</v>
      </c>
      <c r="O547" s="299">
        <f>SUM(J544)</f>
        <v>0</v>
      </c>
    </row>
    <row r="548" spans="1:15" ht="15.75" thickBot="1" x14ac:dyDescent="0.3">
      <c r="A548" s="430"/>
      <c r="B548" s="414"/>
      <c r="C548" s="585"/>
      <c r="D548" s="586"/>
      <c r="E548" s="319"/>
      <c r="F548" s="319"/>
      <c r="G548" s="319"/>
      <c r="H548" s="319"/>
      <c r="I548" s="319"/>
      <c r="J548" s="320"/>
      <c r="K548" s="321"/>
      <c r="M548" s="326" t="s">
        <v>82</v>
      </c>
      <c r="N548" s="195">
        <f>SUM(I546,I548)</f>
        <v>0</v>
      </c>
      <c r="O548" s="324">
        <f>SUM(J546,J548)</f>
        <v>0</v>
      </c>
    </row>
    <row r="549" spans="1:15" s="269" customFormat="1" ht="30.75" thickBot="1" x14ac:dyDescent="0.3">
      <c r="A549" s="430"/>
      <c r="B549" s="417"/>
      <c r="C549" s="562"/>
      <c r="D549" s="587"/>
      <c r="E549" s="11"/>
      <c r="F549" s="11"/>
      <c r="G549" s="11"/>
      <c r="H549" s="11"/>
      <c r="I549" s="11"/>
      <c r="J549" s="364"/>
      <c r="K549" s="12"/>
      <c r="M549" s="327" t="s">
        <v>79</v>
      </c>
      <c r="N549" s="44">
        <f>SUM(F549,F550,F551,F552)</f>
        <v>0</v>
      </c>
      <c r="O549" s="300">
        <f>SUM(J549:J552)</f>
        <v>0</v>
      </c>
    </row>
    <row r="550" spans="1:15" s="269" customFormat="1" x14ac:dyDescent="0.25">
      <c r="A550" s="430"/>
      <c r="B550" s="417"/>
      <c r="C550" s="578"/>
      <c r="D550" s="588"/>
      <c r="E550" s="5"/>
      <c r="F550" s="5"/>
      <c r="G550" s="5"/>
      <c r="H550" s="5"/>
      <c r="I550" s="5"/>
      <c r="J550" s="162"/>
      <c r="K550" s="13"/>
      <c r="M550" s="325"/>
      <c r="N550" s="268"/>
      <c r="O550" s="318"/>
    </row>
    <row r="551" spans="1:15" s="269" customFormat="1" x14ac:dyDescent="0.25">
      <c r="A551" s="430"/>
      <c r="B551" s="417"/>
      <c r="C551" s="578"/>
      <c r="D551" s="588"/>
      <c r="E551" s="5"/>
      <c r="F551" s="5"/>
      <c r="G551" s="5"/>
      <c r="H551" s="5"/>
      <c r="I551" s="5"/>
      <c r="J551" s="162"/>
      <c r="K551" s="13"/>
      <c r="M551" s="325"/>
      <c r="N551" s="268"/>
      <c r="O551" s="318"/>
    </row>
    <row r="552" spans="1:15" s="269" customFormat="1" ht="15.75" thickBot="1" x14ac:dyDescent="0.3">
      <c r="A552" s="430"/>
      <c r="B552" s="441"/>
      <c r="C552" s="580"/>
      <c r="D552" s="583"/>
      <c r="E552" s="26"/>
      <c r="F552" s="26"/>
      <c r="G552" s="26"/>
      <c r="H552" s="26"/>
      <c r="I552" s="26"/>
      <c r="J552" s="166"/>
      <c r="K552" s="277"/>
      <c r="M552" s="325"/>
      <c r="N552" s="268"/>
      <c r="O552" s="318"/>
    </row>
    <row r="553" spans="1:15" s="269" customFormat="1" ht="15.75" thickBot="1" x14ac:dyDescent="0.3">
      <c r="A553" s="430"/>
      <c r="B553" s="446"/>
      <c r="C553" s="581"/>
      <c r="D553" s="553"/>
      <c r="E553" s="291"/>
      <c r="F553" s="291"/>
      <c r="G553" s="291"/>
      <c r="H553" s="291"/>
      <c r="I553" s="291"/>
      <c r="J553" s="292"/>
      <c r="K553" s="293"/>
      <c r="M553" s="325"/>
      <c r="N553" s="268"/>
      <c r="O553" s="318"/>
    </row>
    <row r="554" spans="1:15" s="269" customFormat="1" ht="15.75" thickBot="1" x14ac:dyDescent="0.3">
      <c r="A554" s="430"/>
      <c r="B554" s="417"/>
      <c r="C554" s="581"/>
      <c r="D554" s="553"/>
      <c r="E554" s="291"/>
      <c r="F554" s="291"/>
      <c r="G554" s="291"/>
      <c r="H554" s="291"/>
      <c r="I554" s="291"/>
      <c r="J554" s="292"/>
      <c r="K554" s="293"/>
      <c r="M554" s="325"/>
      <c r="N554" s="268"/>
      <c r="O554" s="318"/>
    </row>
    <row r="555" spans="1:15" ht="15.75" thickBot="1" x14ac:dyDescent="0.3">
      <c r="A555" s="430"/>
      <c r="B555" s="414"/>
      <c r="C555" s="582"/>
      <c r="D555" s="555"/>
      <c r="E555" s="25"/>
      <c r="F555" s="25"/>
      <c r="G555" s="25"/>
      <c r="H555" s="25"/>
      <c r="I555" s="25"/>
      <c r="J555" s="165"/>
      <c r="K555" s="294"/>
      <c r="M555" s="309" t="s">
        <v>20</v>
      </c>
      <c r="N555" s="317">
        <v>2019</v>
      </c>
      <c r="O555" s="269"/>
    </row>
    <row r="556" spans="1:15" ht="30.75" thickBot="1" x14ac:dyDescent="0.3">
      <c r="A556" s="430"/>
      <c r="B556" s="414"/>
      <c r="C556" s="578"/>
      <c r="D556" s="549"/>
      <c r="E556" s="5"/>
      <c r="F556" s="5"/>
      <c r="G556" s="5"/>
      <c r="H556" s="5"/>
      <c r="I556" s="5"/>
      <c r="J556" s="162"/>
      <c r="K556" s="13"/>
      <c r="M556" s="303" t="s">
        <v>83</v>
      </c>
      <c r="N556" s="303" t="s">
        <v>88</v>
      </c>
      <c r="O556" s="303" t="s">
        <v>85</v>
      </c>
    </row>
    <row r="557" spans="1:15" x14ac:dyDescent="0.25">
      <c r="A557" s="430"/>
      <c r="B557" s="414"/>
      <c r="C557" s="578"/>
      <c r="D557" s="549"/>
      <c r="E557" s="5"/>
      <c r="F557" s="5"/>
      <c r="G557" s="5"/>
      <c r="H557" s="5"/>
      <c r="I557" s="5"/>
      <c r="J557" s="162"/>
      <c r="K557" s="13"/>
      <c r="M557" s="304" t="s">
        <v>10</v>
      </c>
      <c r="N557" s="302">
        <f>SUM(I555,I567)</f>
        <v>0</v>
      </c>
      <c r="O557" s="301">
        <f>SUM(J555,J567)</f>
        <v>0</v>
      </c>
    </row>
    <row r="558" spans="1:15" ht="15.75" thickBot="1" x14ac:dyDescent="0.3">
      <c r="A558" s="430"/>
      <c r="B558" s="414"/>
      <c r="C558" s="580"/>
      <c r="D558" s="551"/>
      <c r="E558" s="26"/>
      <c r="F558" s="26"/>
      <c r="G558" s="26"/>
      <c r="H558" s="26"/>
      <c r="I558" s="26"/>
      <c r="J558" s="166"/>
      <c r="K558" s="277"/>
      <c r="M558" s="305" t="s">
        <v>80</v>
      </c>
      <c r="N558" s="43">
        <f t="shared" ref="N558:O560" si="0">SUM(I556)</f>
        <v>0</v>
      </c>
      <c r="O558" s="299">
        <f t="shared" si="0"/>
        <v>0</v>
      </c>
    </row>
    <row r="559" spans="1:15" s="269" customFormat="1" ht="15.75" thickBot="1" x14ac:dyDescent="0.3">
      <c r="A559" s="430"/>
      <c r="B559" s="414"/>
      <c r="C559" s="581"/>
      <c r="D559" s="553"/>
      <c r="E559" s="291"/>
      <c r="F559" s="291"/>
      <c r="G559" s="291"/>
      <c r="H559" s="291"/>
      <c r="I559" s="291"/>
      <c r="J559" s="292"/>
      <c r="K559" s="293"/>
      <c r="M559" s="306" t="s">
        <v>12</v>
      </c>
      <c r="N559" s="43">
        <f t="shared" si="0"/>
        <v>0</v>
      </c>
      <c r="O559" s="299">
        <f t="shared" si="0"/>
        <v>0</v>
      </c>
    </row>
    <row r="560" spans="1:15" s="269" customFormat="1" ht="15.75" thickBot="1" x14ac:dyDescent="0.3">
      <c r="A560" s="430"/>
      <c r="B560" s="414"/>
      <c r="C560" s="577"/>
      <c r="D560" s="559"/>
      <c r="E560" s="35"/>
      <c r="F560" s="35"/>
      <c r="G560" s="35"/>
      <c r="H560" s="35"/>
      <c r="I560" s="35"/>
      <c r="J560" s="295"/>
      <c r="K560" s="296"/>
      <c r="M560" s="328" t="s">
        <v>81</v>
      </c>
      <c r="N560" s="195">
        <f t="shared" si="0"/>
        <v>0</v>
      </c>
      <c r="O560" s="324">
        <f t="shared" si="0"/>
        <v>0</v>
      </c>
    </row>
    <row r="561" spans="1:15" s="269" customFormat="1" ht="30.75" thickBot="1" x14ac:dyDescent="0.3">
      <c r="A561" s="430"/>
      <c r="B561" s="414"/>
      <c r="C561" s="577"/>
      <c r="D561" s="587"/>
      <c r="E561" s="11"/>
      <c r="F561" s="11"/>
      <c r="G561" s="11"/>
      <c r="H561" s="11"/>
      <c r="I561" s="11"/>
      <c r="J561" s="364"/>
      <c r="K561" s="12"/>
      <c r="M561" s="330" t="s">
        <v>79</v>
      </c>
      <c r="N561" s="195">
        <f>SUM(I561,I562,I563,I564,I565)</f>
        <v>0</v>
      </c>
      <c r="O561" s="324">
        <f>SUM(J561,J562,J563,J564,J565)</f>
        <v>0</v>
      </c>
    </row>
    <row r="562" spans="1:15" s="269" customFormat="1" ht="15.75" thickBot="1" x14ac:dyDescent="0.3">
      <c r="A562" s="430"/>
      <c r="B562" s="414"/>
      <c r="C562" s="577"/>
      <c r="D562" s="588"/>
      <c r="E562" s="5"/>
      <c r="F562" s="5"/>
      <c r="G562" s="5"/>
      <c r="H562" s="5"/>
      <c r="I562" s="5"/>
      <c r="J562" s="162"/>
      <c r="K562" s="13"/>
      <c r="M562" s="332" t="s">
        <v>14</v>
      </c>
      <c r="N562" s="331">
        <f>SUM(F553,F554,F559,F560,F566)</f>
        <v>0</v>
      </c>
      <c r="O562" s="293"/>
    </row>
    <row r="563" spans="1:15" s="269" customFormat="1" x14ac:dyDescent="0.25">
      <c r="A563" s="430"/>
      <c r="B563" s="414"/>
      <c r="C563" s="577"/>
      <c r="D563" s="588"/>
      <c r="E563" s="5"/>
      <c r="F563" s="5"/>
      <c r="G563" s="5"/>
      <c r="H563" s="5"/>
      <c r="I563" s="5"/>
      <c r="J563" s="162"/>
      <c r="K563" s="13"/>
    </row>
    <row r="564" spans="1:15" s="269" customFormat="1" x14ac:dyDescent="0.25">
      <c r="A564" s="430"/>
      <c r="B564" s="414"/>
      <c r="C564" s="577"/>
      <c r="D564" s="588"/>
      <c r="E564" s="5"/>
      <c r="F564" s="5"/>
      <c r="G564" s="5"/>
      <c r="H564" s="5"/>
      <c r="I564" s="5"/>
      <c r="J564" s="162"/>
      <c r="K564" s="13"/>
    </row>
    <row r="565" spans="1:15" s="269" customFormat="1" ht="15.75" thickBot="1" x14ac:dyDescent="0.3">
      <c r="A565" s="430"/>
      <c r="B565" s="414"/>
      <c r="C565" s="576"/>
      <c r="D565" s="589"/>
      <c r="E565" s="14"/>
      <c r="F565" s="14"/>
      <c r="G565" s="14"/>
      <c r="H565" s="14"/>
      <c r="I565" s="14"/>
      <c r="J565" s="164"/>
      <c r="K565" s="15"/>
    </row>
    <row r="566" spans="1:15" s="269" customFormat="1" ht="15.75" thickBot="1" x14ac:dyDescent="0.3">
      <c r="A566" s="430"/>
      <c r="B566" s="414"/>
      <c r="C566" s="581"/>
      <c r="D566" s="553"/>
      <c r="E566" s="291"/>
      <c r="F566" s="291"/>
      <c r="G566" s="291"/>
      <c r="H566" s="291"/>
      <c r="I566" s="291"/>
      <c r="J566" s="292"/>
      <c r="K566" s="293"/>
    </row>
    <row r="567" spans="1:15" ht="15.75" thickBot="1" x14ac:dyDescent="0.3">
      <c r="A567" s="430"/>
      <c r="B567" s="415"/>
      <c r="C567" s="590"/>
      <c r="D567" s="559"/>
      <c r="E567" s="35"/>
      <c r="F567" s="35"/>
      <c r="G567" s="35"/>
      <c r="H567" s="35"/>
      <c r="I567" s="35"/>
      <c r="J567" s="295"/>
      <c r="K567" s="296"/>
    </row>
    <row r="568" spans="1:15" s="269" customFormat="1" ht="15.75" customHeight="1" thickBot="1" x14ac:dyDescent="0.3">
      <c r="A568" s="430"/>
      <c r="B568" s="413"/>
      <c r="C568" s="581"/>
      <c r="D568" s="553"/>
      <c r="E568" s="291"/>
      <c r="F568" s="291"/>
      <c r="G568" s="291"/>
      <c r="H568" s="291"/>
      <c r="I568" s="291"/>
      <c r="J568" s="292"/>
      <c r="K568" s="293"/>
    </row>
    <row r="569" spans="1:15" ht="15.75" customHeight="1" thickBot="1" x14ac:dyDescent="0.3">
      <c r="A569" s="430"/>
      <c r="B569" s="414"/>
      <c r="C569" s="562"/>
      <c r="D569" s="561"/>
      <c r="E569" s="11"/>
      <c r="F569" s="11"/>
      <c r="G569" s="11"/>
      <c r="H569" s="11"/>
      <c r="I569" s="11"/>
      <c r="J569" s="163"/>
      <c r="K569" s="12"/>
    </row>
    <row r="570" spans="1:15" ht="15.75" thickBot="1" x14ac:dyDescent="0.3">
      <c r="A570" s="430"/>
      <c r="B570" s="414"/>
      <c r="C570" s="578"/>
      <c r="D570" s="549"/>
      <c r="E570" s="5"/>
      <c r="F570" s="5"/>
      <c r="G570" s="5"/>
      <c r="H570" s="5"/>
      <c r="I570" s="5"/>
      <c r="J570" s="162"/>
      <c r="K570" s="13"/>
      <c r="M570" s="309" t="s">
        <v>21</v>
      </c>
      <c r="N570" s="317">
        <v>2019</v>
      </c>
      <c r="O570" s="269"/>
    </row>
    <row r="571" spans="1:15" ht="30.75" thickBot="1" x14ac:dyDescent="0.3">
      <c r="A571" s="430"/>
      <c r="B571" s="414"/>
      <c r="C571" s="578"/>
      <c r="D571" s="549"/>
      <c r="E571" s="5"/>
      <c r="F571" s="5"/>
      <c r="G571" s="5"/>
      <c r="H571" s="5"/>
      <c r="I571" s="5"/>
      <c r="J571" s="162"/>
      <c r="K571" s="13"/>
      <c r="M571" s="303" t="s">
        <v>83</v>
      </c>
      <c r="N571" s="303" t="s">
        <v>88</v>
      </c>
      <c r="O571" s="308" t="s">
        <v>85</v>
      </c>
    </row>
    <row r="572" spans="1:15" ht="15.75" thickBot="1" x14ac:dyDescent="0.3">
      <c r="A572" s="430"/>
      <c r="B572" s="414"/>
      <c r="C572" s="563"/>
      <c r="D572" s="404"/>
      <c r="E572" s="14"/>
      <c r="F572" s="14"/>
      <c r="G572" s="14"/>
      <c r="H572" s="14"/>
      <c r="I572" s="14"/>
      <c r="J572" s="164"/>
      <c r="K572" s="15"/>
      <c r="M572" s="315" t="s">
        <v>10</v>
      </c>
      <c r="N572" s="42">
        <f>SUM(I570,I574,I576,I577,I582)</f>
        <v>0</v>
      </c>
      <c r="O572" s="316">
        <f>SUM(J570,J574,J576,J577,J582)</f>
        <v>0</v>
      </c>
    </row>
    <row r="573" spans="1:15" s="378" customFormat="1" ht="15.75" thickBot="1" x14ac:dyDescent="0.3">
      <c r="A573" s="430"/>
      <c r="B573" s="414"/>
      <c r="C573" s="591"/>
      <c r="D573" s="569"/>
      <c r="E573" s="146"/>
      <c r="F573" s="146"/>
      <c r="G573" s="146"/>
      <c r="H573" s="146"/>
      <c r="I573" s="146"/>
      <c r="J573" s="297"/>
      <c r="K573" s="298"/>
      <c r="M573" s="304"/>
      <c r="N573" s="376"/>
      <c r="O573" s="301"/>
    </row>
    <row r="574" spans="1:15" ht="15.75" thickBot="1" x14ac:dyDescent="0.3">
      <c r="A574" s="430"/>
      <c r="B574" s="414"/>
      <c r="C574" s="581"/>
      <c r="D574" s="553"/>
      <c r="E574" s="291"/>
      <c r="F574" s="291"/>
      <c r="G574" s="291"/>
      <c r="H574" s="291"/>
      <c r="I574" s="291"/>
      <c r="J574" s="292"/>
      <c r="K574" s="293"/>
      <c r="M574" s="305" t="s">
        <v>80</v>
      </c>
      <c r="N574" s="43">
        <f>SUM(I578)</f>
        <v>0</v>
      </c>
      <c r="O574" s="299">
        <f>SUM(J578)</f>
        <v>0</v>
      </c>
    </row>
    <row r="575" spans="1:15" s="269" customFormat="1" ht="15.75" thickBot="1" x14ac:dyDescent="0.3">
      <c r="A575" s="430"/>
      <c r="B575" s="414"/>
      <c r="C575" s="581"/>
      <c r="D575" s="553"/>
      <c r="E575" s="291"/>
      <c r="F575" s="291"/>
      <c r="G575" s="291"/>
      <c r="H575" s="291"/>
      <c r="I575" s="291"/>
      <c r="J575" s="292"/>
      <c r="K575" s="293"/>
      <c r="M575" s="306" t="s">
        <v>12</v>
      </c>
      <c r="N575" s="43">
        <f>SUM(I579)</f>
        <v>0</v>
      </c>
      <c r="O575" s="299">
        <f>SUM(J579)</f>
        <v>0</v>
      </c>
    </row>
    <row r="576" spans="1:15" ht="15.75" thickBot="1" x14ac:dyDescent="0.3">
      <c r="A576" s="430"/>
      <c r="B576" s="414"/>
      <c r="C576" s="581"/>
      <c r="D576" s="553"/>
      <c r="E576" s="291"/>
      <c r="F576" s="291"/>
      <c r="G576" s="291"/>
      <c r="H576" s="291"/>
      <c r="I576" s="291"/>
      <c r="J576" s="292"/>
      <c r="K576" s="293"/>
      <c r="M576" s="312" t="s">
        <v>82</v>
      </c>
      <c r="N576" s="43">
        <f>SUM(I569,I571,I581)</f>
        <v>0</v>
      </c>
      <c r="O576" s="299">
        <f>SUM(J569,J571,J581)</f>
        <v>0</v>
      </c>
    </row>
    <row r="577" spans="1:15" x14ac:dyDescent="0.25">
      <c r="A577" s="430"/>
      <c r="B577" s="414"/>
      <c r="C577" s="562"/>
      <c r="D577" s="561"/>
      <c r="E577" s="11"/>
      <c r="F577" s="11"/>
      <c r="G577" s="11"/>
      <c r="H577" s="11"/>
      <c r="I577" s="11"/>
      <c r="J577" s="163"/>
      <c r="K577" s="12"/>
      <c r="M577" s="322" t="s">
        <v>81</v>
      </c>
      <c r="N577" s="43">
        <f>SUM(I580)</f>
        <v>0</v>
      </c>
      <c r="O577" s="299">
        <f>SUM(J580)</f>
        <v>0</v>
      </c>
    </row>
    <row r="578" spans="1:15" x14ac:dyDescent="0.25">
      <c r="A578" s="430"/>
      <c r="B578" s="414"/>
      <c r="C578" s="578"/>
      <c r="D578" s="549"/>
      <c r="E578" s="5"/>
      <c r="F578" s="5"/>
      <c r="G578" s="5"/>
      <c r="H578" s="5"/>
      <c r="I578" s="5"/>
      <c r="J578" s="162"/>
      <c r="K578" s="13"/>
      <c r="M578" s="333" t="s">
        <v>53</v>
      </c>
      <c r="N578" s="195">
        <f>SUM(I572)</f>
        <v>0</v>
      </c>
      <c r="O578" s="324">
        <f>SUM(J572)</f>
        <v>0</v>
      </c>
    </row>
    <row r="579" spans="1:15" ht="15.75" thickBot="1" x14ac:dyDescent="0.3">
      <c r="A579" s="430"/>
      <c r="B579" s="414"/>
      <c r="C579" s="578"/>
      <c r="D579" s="549"/>
      <c r="E579" s="5"/>
      <c r="F579" s="5"/>
      <c r="G579" s="5"/>
      <c r="H579" s="5"/>
      <c r="I579" s="5"/>
      <c r="J579" s="162"/>
      <c r="K579" s="13"/>
      <c r="M579" s="334" t="s">
        <v>14</v>
      </c>
      <c r="N579" s="44">
        <f>SUM(F568,F575,F583)</f>
        <v>0</v>
      </c>
      <c r="O579" s="15"/>
    </row>
    <row r="580" spans="1:15" ht="15.75" thickBot="1" x14ac:dyDescent="0.3">
      <c r="A580" s="430"/>
      <c r="B580" s="414"/>
      <c r="C580" s="563"/>
      <c r="D580" s="404"/>
      <c r="E580" s="14"/>
      <c r="F580" s="14"/>
      <c r="G580" s="14"/>
      <c r="H580" s="14"/>
      <c r="I580" s="14"/>
      <c r="J580" s="164"/>
      <c r="K580" s="15"/>
    </row>
    <row r="581" spans="1:15" x14ac:dyDescent="0.25">
      <c r="A581" s="430"/>
      <c r="B581" s="414"/>
      <c r="C581" s="562"/>
      <c r="D581" s="561"/>
      <c r="E581" s="11"/>
      <c r="F581" s="11"/>
      <c r="G581" s="11"/>
      <c r="H581" s="11"/>
      <c r="I581" s="11"/>
      <c r="J581" s="163"/>
      <c r="K581" s="12"/>
    </row>
    <row r="582" spans="1:15" ht="15.75" thickBot="1" x14ac:dyDescent="0.3">
      <c r="A582" s="430"/>
      <c r="B582" s="414"/>
      <c r="C582" s="580"/>
      <c r="D582" s="551"/>
      <c r="E582" s="26"/>
      <c r="F582" s="26"/>
      <c r="G582" s="26"/>
      <c r="H582" s="26"/>
      <c r="I582" s="26"/>
      <c r="J582" s="166"/>
      <c r="K582" s="277"/>
      <c r="O582" s="269"/>
    </row>
    <row r="583" spans="1:15" s="269" customFormat="1" ht="15.75" thickBot="1" x14ac:dyDescent="0.3">
      <c r="A583" s="430"/>
      <c r="B583" s="441"/>
      <c r="C583" s="581"/>
      <c r="D583" s="553"/>
      <c r="E583" s="291"/>
      <c r="F583" s="291"/>
      <c r="G583" s="291"/>
      <c r="H583" s="291"/>
      <c r="I583" s="291"/>
      <c r="J583" s="292"/>
      <c r="K583" s="293"/>
    </row>
    <row r="584" spans="1:15" s="269" customFormat="1" ht="15.75" thickBot="1" x14ac:dyDescent="0.3">
      <c r="A584" s="430"/>
      <c r="B584" s="413"/>
      <c r="C584" s="577"/>
      <c r="D584" s="579"/>
      <c r="E584" s="25"/>
      <c r="F584" s="25"/>
      <c r="G584" s="25"/>
      <c r="H584" s="25"/>
      <c r="I584" s="25"/>
      <c r="J584" s="364"/>
      <c r="K584" s="294"/>
      <c r="M584" s="309" t="s">
        <v>22</v>
      </c>
      <c r="N584" s="317">
        <v>2019</v>
      </c>
    </row>
    <row r="585" spans="1:15" s="269" customFormat="1" ht="30.75" thickBot="1" x14ac:dyDescent="0.3">
      <c r="A585" s="430"/>
      <c r="B585" s="414"/>
      <c r="C585" s="576"/>
      <c r="D585" s="574"/>
      <c r="E585" s="14"/>
      <c r="F585" s="14"/>
      <c r="G585" s="14"/>
      <c r="H585" s="14"/>
      <c r="I585" s="14"/>
      <c r="J585" s="164"/>
      <c r="K585" s="15"/>
      <c r="M585" s="314" t="s">
        <v>83</v>
      </c>
      <c r="N585" s="308" t="s">
        <v>88</v>
      </c>
      <c r="O585" s="314" t="s">
        <v>85</v>
      </c>
    </row>
    <row r="586" spans="1:15" ht="15.75" thickBot="1" x14ac:dyDescent="0.3">
      <c r="A586" s="430"/>
      <c r="B586" s="414"/>
      <c r="C586" s="581"/>
      <c r="D586" s="569"/>
      <c r="E586" s="146"/>
      <c r="F586" s="146"/>
      <c r="G586" s="146"/>
      <c r="H586" s="146"/>
      <c r="I586" s="146"/>
      <c r="J586" s="297"/>
      <c r="K586" s="298"/>
      <c r="M586" s="315" t="s">
        <v>10</v>
      </c>
      <c r="N586" s="42">
        <f>SUM(I587,I586,I590)</f>
        <v>0</v>
      </c>
      <c r="O586" s="316">
        <f>SUM(J587,J586,J590)</f>
        <v>0</v>
      </c>
    </row>
    <row r="587" spans="1:15" ht="15.75" thickBot="1" x14ac:dyDescent="0.3">
      <c r="A587" s="430"/>
      <c r="B587" s="414"/>
      <c r="C587" s="581"/>
      <c r="D587" s="553"/>
      <c r="E587" s="291"/>
      <c r="F587" s="291"/>
      <c r="G587" s="291"/>
      <c r="H587" s="291"/>
      <c r="I587" s="291"/>
      <c r="J587" s="292"/>
      <c r="K587" s="293"/>
      <c r="M587" s="326" t="s">
        <v>82</v>
      </c>
      <c r="N587" s="195">
        <f>SUM(I589)</f>
        <v>0</v>
      </c>
      <c r="O587" s="324">
        <f>SUM(J589)</f>
        <v>0</v>
      </c>
    </row>
    <row r="588" spans="1:15" s="269" customFormat="1" ht="30.75" thickBot="1" x14ac:dyDescent="0.3">
      <c r="A588" s="430"/>
      <c r="B588" s="414"/>
      <c r="C588" s="585"/>
      <c r="D588" s="586"/>
      <c r="E588" s="319"/>
      <c r="F588" s="319"/>
      <c r="G588" s="319"/>
      <c r="H588" s="319"/>
      <c r="I588" s="319"/>
      <c r="J588" s="320"/>
      <c r="K588" s="321"/>
      <c r="M588" s="335" t="s">
        <v>87</v>
      </c>
      <c r="N588" s="195">
        <f>SUM(I584,I585,I592,I593)</f>
        <v>0</v>
      </c>
      <c r="O588" s="324">
        <f>SUM(J584,J585,J592,J593)</f>
        <v>0</v>
      </c>
    </row>
    <row r="589" spans="1:15" ht="15.75" thickBot="1" x14ac:dyDescent="0.3">
      <c r="A589" s="430"/>
      <c r="B589" s="414"/>
      <c r="C589" s="562"/>
      <c r="D589" s="561"/>
      <c r="E589" s="11"/>
      <c r="F589" s="11"/>
      <c r="G589" s="11"/>
      <c r="H589" s="11"/>
      <c r="I589" s="11"/>
      <c r="J589" s="163"/>
      <c r="K589" s="12"/>
      <c r="M589" s="334" t="s">
        <v>14</v>
      </c>
      <c r="N589" s="44">
        <f>SUM(F588,F591,F594)</f>
        <v>0</v>
      </c>
      <c r="O589" s="300"/>
    </row>
    <row r="590" spans="1:15" ht="15.75" thickBot="1" x14ac:dyDescent="0.3">
      <c r="A590" s="430"/>
      <c r="B590" s="414"/>
      <c r="C590" s="580"/>
      <c r="D590" s="551"/>
      <c r="E590" s="26"/>
      <c r="F590" s="26"/>
      <c r="G590" s="26"/>
      <c r="H590" s="26"/>
      <c r="I590" s="26"/>
      <c r="J590" s="166"/>
      <c r="K590" s="277"/>
    </row>
    <row r="591" spans="1:15" s="269" customFormat="1" ht="15.75" thickBot="1" x14ac:dyDescent="0.3">
      <c r="A591" s="430"/>
      <c r="B591" s="417"/>
      <c r="C591" s="562"/>
      <c r="D591" s="561"/>
      <c r="E591" s="11"/>
      <c r="F591" s="11"/>
      <c r="G591" s="11"/>
      <c r="H591" s="11"/>
      <c r="I591" s="11"/>
      <c r="J591" s="163"/>
      <c r="K591" s="12"/>
    </row>
    <row r="592" spans="1:15" s="269" customFormat="1" ht="15.75" thickBot="1" x14ac:dyDescent="0.3">
      <c r="A592" s="430"/>
      <c r="B592" s="417"/>
      <c r="C592" s="578"/>
      <c r="D592" s="588"/>
      <c r="E592" s="5"/>
      <c r="F592" s="5"/>
      <c r="G592" s="5"/>
      <c r="H592" s="5"/>
      <c r="I592" s="5"/>
      <c r="J592" s="364"/>
      <c r="K592" s="13"/>
      <c r="O592" s="369"/>
    </row>
    <row r="593" spans="1:15" s="269" customFormat="1" ht="15.75" thickBot="1" x14ac:dyDescent="0.3">
      <c r="A593" s="430"/>
      <c r="B593" s="417"/>
      <c r="C593" s="563"/>
      <c r="D593" s="589"/>
      <c r="E593" s="14"/>
      <c r="F593" s="14"/>
      <c r="G593" s="14"/>
      <c r="H593" s="14"/>
      <c r="I593" s="14"/>
      <c r="J593" s="164"/>
      <c r="K593" s="15"/>
    </row>
    <row r="594" spans="1:15" s="269" customFormat="1" ht="15.75" thickBot="1" x14ac:dyDescent="0.3">
      <c r="A594" s="430"/>
      <c r="B594" s="413"/>
      <c r="C594" s="591"/>
      <c r="D594" s="569"/>
      <c r="E594" s="146"/>
      <c r="F594" s="146"/>
      <c r="G594" s="146"/>
      <c r="H594" s="146"/>
      <c r="I594" s="146"/>
      <c r="J594" s="297"/>
      <c r="K594" s="298"/>
    </row>
    <row r="595" spans="1:15" ht="15.75" thickBot="1" x14ac:dyDescent="0.3">
      <c r="A595" s="430"/>
      <c r="B595" s="414"/>
      <c r="C595" s="591"/>
      <c r="D595" s="569"/>
      <c r="E595" s="146"/>
      <c r="F595" s="146"/>
      <c r="G595" s="146"/>
      <c r="H595" s="146"/>
      <c r="I595" s="146"/>
      <c r="J595" s="297"/>
      <c r="K595" s="298"/>
      <c r="O595" s="269"/>
    </row>
    <row r="596" spans="1:15" s="269" customFormat="1" ht="15.75" thickBot="1" x14ac:dyDescent="0.3">
      <c r="A596" s="430"/>
      <c r="B596" s="414"/>
      <c r="C596" s="591"/>
      <c r="D596" s="569"/>
      <c r="E596" s="146"/>
      <c r="F596" s="146"/>
      <c r="G596" s="146"/>
      <c r="H596" s="146"/>
      <c r="I596" s="146"/>
      <c r="J596" s="297"/>
      <c r="K596" s="298"/>
      <c r="M596" s="309" t="s">
        <v>23</v>
      </c>
      <c r="N596" s="317">
        <v>2020</v>
      </c>
    </row>
    <row r="597" spans="1:15" s="269" customFormat="1" ht="30.75" thickBot="1" x14ac:dyDescent="0.3">
      <c r="A597" s="430"/>
      <c r="B597" s="414"/>
      <c r="C597" s="581"/>
      <c r="D597" s="553"/>
      <c r="E597" s="291"/>
      <c r="F597" s="291"/>
      <c r="G597" s="291"/>
      <c r="H597" s="291"/>
      <c r="I597" s="291"/>
      <c r="J597" s="292"/>
      <c r="K597" s="293"/>
      <c r="M597" s="314" t="s">
        <v>83</v>
      </c>
      <c r="N597" s="308" t="s">
        <v>88</v>
      </c>
      <c r="O597" s="314" t="s">
        <v>85</v>
      </c>
    </row>
    <row r="598" spans="1:15" ht="15.75" thickBot="1" x14ac:dyDescent="0.3">
      <c r="A598" s="430"/>
      <c r="B598" s="414"/>
      <c r="C598" s="581"/>
      <c r="D598" s="553"/>
      <c r="E598" s="291"/>
      <c r="F598" s="291"/>
      <c r="G598" s="291"/>
      <c r="H598" s="291"/>
      <c r="I598" s="291"/>
      <c r="J598" s="292"/>
      <c r="K598" s="293"/>
      <c r="M598" s="315" t="s">
        <v>10</v>
      </c>
      <c r="N598" s="42">
        <f>SUM(I595,I598,I600,I606)</f>
        <v>0</v>
      </c>
      <c r="O598" s="316">
        <f>SUM(J595,J598,J600,J606)</f>
        <v>0</v>
      </c>
    </row>
    <row r="599" spans="1:15" s="269" customFormat="1" ht="15.75" thickBot="1" x14ac:dyDescent="0.3">
      <c r="A599" s="430"/>
      <c r="B599" s="414"/>
      <c r="C599" s="581"/>
      <c r="D599" s="553"/>
      <c r="E599" s="291"/>
      <c r="F599" s="291"/>
      <c r="G599" s="146"/>
      <c r="H599" s="291"/>
      <c r="I599" s="291"/>
      <c r="J599" s="292"/>
      <c r="K599" s="293"/>
      <c r="M599" s="336"/>
      <c r="N599" s="270"/>
      <c r="O599" s="337"/>
    </row>
    <row r="600" spans="1:15" ht="15.75" thickBot="1" x14ac:dyDescent="0.3">
      <c r="A600" s="430"/>
      <c r="B600" s="414"/>
      <c r="C600" s="575"/>
      <c r="D600" s="586"/>
      <c r="E600" s="319"/>
      <c r="F600" s="319"/>
      <c r="G600" s="319"/>
      <c r="H600" s="319"/>
      <c r="I600" s="319"/>
      <c r="J600" s="320"/>
      <c r="K600" s="321"/>
      <c r="M600" s="326" t="s">
        <v>82</v>
      </c>
      <c r="N600" s="195">
        <f>SUM(I605)</f>
        <v>0</v>
      </c>
      <c r="O600" s="324">
        <f>SUM(J605)</f>
        <v>0</v>
      </c>
    </row>
    <row r="601" spans="1:15" s="351" customFormat="1" ht="15.75" thickBot="1" x14ac:dyDescent="0.3">
      <c r="A601" s="430"/>
      <c r="B601" s="414"/>
      <c r="C601" s="577"/>
      <c r="D601" s="565"/>
      <c r="E601" s="352"/>
      <c r="F601" s="352"/>
      <c r="G601" s="352"/>
      <c r="H601" s="352"/>
      <c r="I601" s="352"/>
      <c r="J601" s="364"/>
      <c r="K601" s="12"/>
      <c r="M601" s="338"/>
      <c r="N601" s="195"/>
      <c r="O601" s="324"/>
    </row>
    <row r="602" spans="1:15" s="351" customFormat="1" x14ac:dyDescent="0.25">
      <c r="A602" s="430"/>
      <c r="B602" s="414"/>
      <c r="C602" s="577"/>
      <c r="D602" s="592"/>
      <c r="E602" s="353"/>
      <c r="F602" s="353"/>
      <c r="G602" s="353"/>
      <c r="H602" s="353"/>
      <c r="I602" s="353"/>
      <c r="J602" s="162"/>
      <c r="K602" s="13"/>
      <c r="M602" s="338"/>
      <c r="N602" s="195"/>
      <c r="O602" s="324"/>
    </row>
    <row r="603" spans="1:15" s="351" customFormat="1" ht="15.75" thickBot="1" x14ac:dyDescent="0.3">
      <c r="A603" s="430"/>
      <c r="B603" s="414"/>
      <c r="C603" s="576"/>
      <c r="D603" s="567"/>
      <c r="E603" s="354"/>
      <c r="F603" s="354"/>
      <c r="G603" s="354"/>
      <c r="H603" s="354"/>
      <c r="I603" s="354"/>
      <c r="J603" s="164"/>
      <c r="K603" s="15"/>
      <c r="M603" s="338"/>
      <c r="N603" s="195"/>
      <c r="O603" s="324"/>
    </row>
    <row r="604" spans="1:15" s="269" customFormat="1" ht="15.75" thickBot="1" x14ac:dyDescent="0.3">
      <c r="A604" s="430"/>
      <c r="B604" s="414"/>
      <c r="C604" s="585"/>
      <c r="D604" s="559"/>
      <c r="E604" s="35"/>
      <c r="F604" s="35"/>
      <c r="G604" s="35"/>
      <c r="H604" s="35"/>
      <c r="I604" s="35"/>
      <c r="J604" s="295"/>
      <c r="K604" s="296"/>
      <c r="M604" s="338"/>
      <c r="N604" s="195"/>
      <c r="O604" s="324"/>
    </row>
    <row r="605" spans="1:15" ht="30" x14ac:dyDescent="0.25">
      <c r="A605" s="430"/>
      <c r="B605" s="414"/>
      <c r="C605" s="562"/>
      <c r="D605" s="561"/>
      <c r="E605" s="11"/>
      <c r="F605" s="11"/>
      <c r="G605" s="11"/>
      <c r="H605" s="11"/>
      <c r="I605" s="11"/>
      <c r="J605" s="163"/>
      <c r="K605" s="12"/>
      <c r="M605" s="335" t="s">
        <v>87</v>
      </c>
      <c r="N605" s="195">
        <f>SUM(I597)</f>
        <v>0</v>
      </c>
      <c r="O605" s="324">
        <f>SUM(J597)</f>
        <v>0</v>
      </c>
    </row>
    <row r="606" spans="1:15" ht="15.75" thickBot="1" x14ac:dyDescent="0.3">
      <c r="A606" s="430"/>
      <c r="B606" s="414"/>
      <c r="C606" s="580"/>
      <c r="D606" s="551"/>
      <c r="E606" s="26"/>
      <c r="F606" s="26"/>
      <c r="G606" s="26"/>
      <c r="H606" s="26"/>
      <c r="I606" s="26"/>
      <c r="J606" s="166"/>
      <c r="K606" s="277"/>
      <c r="M606" s="334" t="s">
        <v>14</v>
      </c>
      <c r="N606" s="44">
        <f>SUM(F594,F596,F599,F604,F607)</f>
        <v>0</v>
      </c>
      <c r="O606" s="15"/>
    </row>
    <row r="607" spans="1:15" s="269" customFormat="1" ht="15.75" thickBot="1" x14ac:dyDescent="0.3">
      <c r="A607" s="430"/>
      <c r="B607" s="415"/>
      <c r="C607" s="581"/>
      <c r="D607" s="553"/>
      <c r="E607" s="291"/>
      <c r="F607" s="291"/>
      <c r="G607" s="291"/>
      <c r="H607" s="291"/>
      <c r="I607" s="291"/>
      <c r="J607" s="292"/>
      <c r="K607" s="293"/>
    </row>
    <row r="608" spans="1:15" s="269" customFormat="1" ht="15.75" thickBot="1" x14ac:dyDescent="0.3">
      <c r="A608" s="430"/>
      <c r="B608" s="413"/>
      <c r="C608" s="591"/>
      <c r="D608" s="569"/>
      <c r="E608" s="146"/>
      <c r="F608" s="146"/>
      <c r="G608" s="146"/>
      <c r="H608" s="146"/>
      <c r="I608" s="146"/>
      <c r="J608" s="297"/>
      <c r="K608" s="298"/>
    </row>
    <row r="609" spans="1:15" ht="15.75" thickBot="1" x14ac:dyDescent="0.3">
      <c r="A609" s="430"/>
      <c r="B609" s="414"/>
      <c r="C609" s="581"/>
      <c r="D609" s="553"/>
      <c r="E609" s="291"/>
      <c r="F609" s="291"/>
      <c r="G609" s="291"/>
      <c r="H609" s="291"/>
      <c r="I609" s="291"/>
      <c r="J609" s="292"/>
      <c r="K609" s="293"/>
      <c r="M609" s="309" t="s">
        <v>24</v>
      </c>
      <c r="N609" s="317">
        <v>2020</v>
      </c>
      <c r="O609" s="269"/>
    </row>
    <row r="610" spans="1:15" ht="30.75" thickBot="1" x14ac:dyDescent="0.3">
      <c r="A610" s="430"/>
      <c r="B610" s="414"/>
      <c r="C610" s="581"/>
      <c r="D610" s="553"/>
      <c r="E610" s="291"/>
      <c r="F610" s="291"/>
      <c r="G610" s="291"/>
      <c r="H610" s="291"/>
      <c r="I610" s="291"/>
      <c r="J610" s="292"/>
      <c r="K610" s="293"/>
      <c r="M610" s="314" t="s">
        <v>83</v>
      </c>
      <c r="N610" s="303" t="s">
        <v>88</v>
      </c>
      <c r="O610" s="314" t="s">
        <v>85</v>
      </c>
    </row>
    <row r="611" spans="1:15" s="269" customFormat="1" ht="15.75" thickBot="1" x14ac:dyDescent="0.3">
      <c r="A611" s="430"/>
      <c r="B611" s="414"/>
      <c r="C611" s="590"/>
      <c r="D611" s="559"/>
      <c r="E611" s="35"/>
      <c r="F611" s="35"/>
      <c r="G611" s="35"/>
      <c r="H611" s="35"/>
      <c r="I611" s="35"/>
      <c r="J611" s="295"/>
      <c r="K611" s="296"/>
      <c r="M611" s="315" t="s">
        <v>10</v>
      </c>
      <c r="N611" s="42">
        <f>SUM(I609,I610,I612)</f>
        <v>0</v>
      </c>
      <c r="O611" s="316">
        <f>SUM(J609,J610,J612)</f>
        <v>0</v>
      </c>
    </row>
    <row r="612" spans="1:15" ht="30.75" thickBot="1" x14ac:dyDescent="0.3">
      <c r="A612" s="430"/>
      <c r="B612" s="414"/>
      <c r="C612" s="581"/>
      <c r="D612" s="553"/>
      <c r="E612" s="291"/>
      <c r="F612" s="291"/>
      <c r="G612" s="291"/>
      <c r="H612" s="291"/>
      <c r="I612" s="291"/>
      <c r="J612" s="292"/>
      <c r="K612" s="293"/>
      <c r="M612" s="329" t="s">
        <v>87</v>
      </c>
      <c r="N612" s="195">
        <f>SUM(I613,I614,I615,I616,I617)</f>
        <v>0</v>
      </c>
      <c r="O612" s="340">
        <f>SUM(J613,J614,J615,J616,J617)</f>
        <v>0</v>
      </c>
    </row>
    <row r="613" spans="1:15" ht="15.75" thickBot="1" x14ac:dyDescent="0.3">
      <c r="A613" s="430"/>
      <c r="B613" s="414"/>
      <c r="C613" s="562"/>
      <c r="D613" s="587"/>
      <c r="E613" s="11"/>
      <c r="F613" s="11"/>
      <c r="G613" s="11"/>
      <c r="H613" s="11"/>
      <c r="I613" s="11"/>
      <c r="J613" s="364"/>
      <c r="K613" s="12"/>
      <c r="M613" s="339" t="s">
        <v>14</v>
      </c>
      <c r="N613" s="14">
        <f>SUM(F604,F606,F609,F611,F614)</f>
        <v>0</v>
      </c>
      <c r="O613" s="15"/>
    </row>
    <row r="614" spans="1:15" x14ac:dyDescent="0.25">
      <c r="A614" s="430"/>
      <c r="B614" s="414"/>
      <c r="C614" s="578"/>
      <c r="D614" s="588"/>
      <c r="E614" s="5"/>
      <c r="F614" s="5"/>
      <c r="G614" s="5"/>
      <c r="H614" s="5"/>
      <c r="I614" s="5"/>
      <c r="J614" s="162"/>
      <c r="K614" s="13"/>
    </row>
    <row r="615" spans="1:15" ht="15.75" thickBot="1" x14ac:dyDescent="0.3">
      <c r="A615" s="430"/>
      <c r="B615" s="414"/>
      <c r="C615" s="578"/>
      <c r="D615" s="588"/>
      <c r="E615" s="5"/>
      <c r="F615" s="5"/>
      <c r="G615" s="5"/>
      <c r="H615" s="5"/>
      <c r="I615" s="5"/>
      <c r="J615" s="162"/>
      <c r="K615" s="13"/>
    </row>
    <row r="616" spans="1:15" ht="15.75" thickBot="1" x14ac:dyDescent="0.3">
      <c r="A616" s="430"/>
      <c r="B616" s="414"/>
      <c r="C616" s="578"/>
      <c r="D616" s="588"/>
      <c r="E616" s="5"/>
      <c r="F616" s="5"/>
      <c r="G616" s="5"/>
      <c r="H616" s="5"/>
      <c r="I616" s="5"/>
      <c r="J616" s="162"/>
      <c r="K616" s="13"/>
      <c r="M616" s="309" t="s">
        <v>25</v>
      </c>
      <c r="N616" s="317">
        <v>2020</v>
      </c>
      <c r="O616" s="269"/>
    </row>
    <row r="617" spans="1:15" ht="30.75" thickBot="1" x14ac:dyDescent="0.3">
      <c r="A617" s="430"/>
      <c r="B617" s="415"/>
      <c r="C617" s="563"/>
      <c r="D617" s="583"/>
      <c r="E617" s="26"/>
      <c r="F617" s="26"/>
      <c r="G617" s="26"/>
      <c r="H617" s="26"/>
      <c r="I617" s="26"/>
      <c r="J617" s="166"/>
      <c r="K617" s="277"/>
      <c r="M617" s="314" t="s">
        <v>83</v>
      </c>
      <c r="N617" s="308" t="s">
        <v>88</v>
      </c>
      <c r="O617" s="314" t="s">
        <v>85</v>
      </c>
    </row>
    <row r="618" spans="1:15" x14ac:dyDescent="0.25">
      <c r="A618" s="430"/>
      <c r="B618" s="413"/>
      <c r="C618" s="562"/>
      <c r="D618" s="561"/>
      <c r="E618" s="11"/>
      <c r="F618" s="11"/>
      <c r="G618" s="11"/>
      <c r="H618" s="11"/>
      <c r="I618" s="11"/>
      <c r="J618" s="163"/>
      <c r="K618" s="12"/>
      <c r="M618" s="315" t="s">
        <v>10</v>
      </c>
      <c r="N618" s="42">
        <f>SUM(I619,I620,I621)</f>
        <v>0</v>
      </c>
      <c r="O618" s="316">
        <f>SUM(J619,J620,J621)</f>
        <v>0</v>
      </c>
    </row>
    <row r="619" spans="1:15" ht="15.75" thickBot="1" x14ac:dyDescent="0.3">
      <c r="A619" s="430"/>
      <c r="B619" s="414"/>
      <c r="C619" s="563"/>
      <c r="D619" s="404"/>
      <c r="E619" s="14"/>
      <c r="F619" s="14"/>
      <c r="G619" s="14"/>
      <c r="H619" s="14"/>
      <c r="I619" s="14"/>
      <c r="J619" s="164"/>
      <c r="K619" s="15"/>
      <c r="M619" s="326" t="s">
        <v>82</v>
      </c>
      <c r="N619" s="195">
        <f>SUM(I618)</f>
        <v>0</v>
      </c>
      <c r="O619" s="324">
        <f>SUM(J618)</f>
        <v>0</v>
      </c>
    </row>
    <row r="620" spans="1:15" ht="15.75" thickBot="1" x14ac:dyDescent="0.3">
      <c r="A620" s="430"/>
      <c r="B620" s="414"/>
      <c r="C620" s="581"/>
      <c r="D620" s="553"/>
      <c r="E620" s="291"/>
      <c r="F620" s="291"/>
      <c r="G620" s="291"/>
      <c r="H620" s="291"/>
      <c r="I620" s="291"/>
      <c r="J620" s="292"/>
      <c r="K620" s="293"/>
      <c r="M620" s="323" t="s">
        <v>53</v>
      </c>
      <c r="N620" s="44">
        <f>SUM(I622)</f>
        <v>0</v>
      </c>
      <c r="O620" s="300">
        <f>SUM(J622)</f>
        <v>0</v>
      </c>
    </row>
    <row r="621" spans="1:15" x14ac:dyDescent="0.25">
      <c r="A621" s="430"/>
      <c r="B621" s="414"/>
      <c r="C621" s="562"/>
      <c r="D621" s="561"/>
      <c r="E621" s="11"/>
      <c r="F621" s="11"/>
      <c r="G621" s="11"/>
      <c r="H621" s="11"/>
      <c r="I621" s="11"/>
      <c r="J621" s="163"/>
      <c r="K621" s="12"/>
    </row>
    <row r="622" spans="1:15" ht="15.75" thickBot="1" x14ac:dyDescent="0.3">
      <c r="A622" s="430"/>
      <c r="B622" s="414"/>
      <c r="C622" s="580"/>
      <c r="D622" s="551"/>
      <c r="E622" s="26"/>
      <c r="F622" s="26"/>
      <c r="G622" s="26"/>
      <c r="H622" s="26"/>
      <c r="I622" s="26"/>
      <c r="J622" s="166"/>
      <c r="K622" s="277"/>
    </row>
    <row r="623" spans="1:15" s="269" customFormat="1" ht="15.75" thickBot="1" x14ac:dyDescent="0.3">
      <c r="A623" s="430"/>
      <c r="B623" s="343"/>
      <c r="C623" s="581"/>
      <c r="D623" s="586"/>
      <c r="E623" s="319"/>
      <c r="F623" s="319"/>
      <c r="G623" s="319"/>
      <c r="H623" s="319"/>
      <c r="I623" s="319"/>
      <c r="J623" s="320"/>
      <c r="K623" s="321"/>
    </row>
    <row r="624" spans="1:15" s="351" customFormat="1" ht="15.75" thickBot="1" x14ac:dyDescent="0.3">
      <c r="A624" s="430"/>
      <c r="B624" s="413"/>
      <c r="C624" s="575"/>
      <c r="D624" s="572"/>
      <c r="E624" s="352"/>
      <c r="F624" s="352"/>
      <c r="G624" s="352"/>
      <c r="H624" s="352"/>
      <c r="I624" s="352"/>
      <c r="J624" s="364"/>
      <c r="K624" s="12"/>
    </row>
    <row r="625" spans="1:15" s="351" customFormat="1" x14ac:dyDescent="0.25">
      <c r="A625" s="430"/>
      <c r="B625" s="414"/>
      <c r="C625" s="577"/>
      <c r="D625" s="579"/>
      <c r="E625" s="353"/>
      <c r="F625" s="353"/>
      <c r="G625" s="353"/>
      <c r="H625" s="353"/>
      <c r="I625" s="353"/>
      <c r="J625" s="162"/>
      <c r="K625" s="13"/>
    </row>
    <row r="626" spans="1:15" s="351" customFormat="1" ht="15.75" thickBot="1" x14ac:dyDescent="0.3">
      <c r="A626" s="430"/>
      <c r="B626" s="414"/>
      <c r="C626" s="576"/>
      <c r="D626" s="574"/>
      <c r="E626" s="354"/>
      <c r="F626" s="354"/>
      <c r="G626" s="354"/>
      <c r="H626" s="354"/>
      <c r="I626" s="354"/>
      <c r="J626" s="164"/>
      <c r="K626" s="15"/>
    </row>
    <row r="627" spans="1:15" s="269" customFormat="1" ht="15.75" thickBot="1" x14ac:dyDescent="0.3">
      <c r="A627" s="430"/>
      <c r="B627" s="414"/>
      <c r="C627" s="585"/>
      <c r="D627" s="559"/>
      <c r="E627" s="35"/>
      <c r="F627" s="35"/>
      <c r="G627" s="35"/>
      <c r="H627" s="35"/>
      <c r="I627" s="35"/>
      <c r="J627" s="295"/>
      <c r="K627" s="296"/>
      <c r="M627" s="309" t="s">
        <v>89</v>
      </c>
      <c r="N627" s="317">
        <v>2020</v>
      </c>
    </row>
    <row r="628" spans="1:15" s="269" customFormat="1" ht="30.75" thickBot="1" x14ac:dyDescent="0.3">
      <c r="A628" s="430"/>
      <c r="B628" s="414"/>
      <c r="C628" s="585"/>
      <c r="D628" s="586"/>
      <c r="E628" s="319"/>
      <c r="F628" s="319"/>
      <c r="G628" s="319"/>
      <c r="H628" s="319"/>
      <c r="I628" s="319"/>
      <c r="J628" s="320"/>
      <c r="K628" s="321"/>
      <c r="M628" s="303" t="s">
        <v>83</v>
      </c>
      <c r="N628" s="303" t="s">
        <v>88</v>
      </c>
      <c r="O628" s="303" t="s">
        <v>85</v>
      </c>
    </row>
    <row r="629" spans="1:15" s="269" customFormat="1" ht="15.75" thickBot="1" x14ac:dyDescent="0.3">
      <c r="A629" s="430"/>
      <c r="B629" s="414"/>
      <c r="C629" s="585"/>
      <c r="D629" s="586"/>
      <c r="E629" s="319"/>
      <c r="F629" s="319"/>
      <c r="G629" s="319"/>
      <c r="H629" s="319"/>
      <c r="I629" s="319"/>
      <c r="J629" s="320"/>
      <c r="K629" s="321"/>
      <c r="M629" s="342" t="s">
        <v>14</v>
      </c>
      <c r="N629" s="44">
        <f>SUM(F623,F627,F628,F629,F630,F631)</f>
        <v>0</v>
      </c>
      <c r="O629" s="341"/>
    </row>
    <row r="630" spans="1:15" s="269" customFormat="1" ht="15.75" thickBot="1" x14ac:dyDescent="0.3">
      <c r="A630" s="430"/>
      <c r="B630" s="414"/>
      <c r="C630" s="585"/>
      <c r="D630" s="586"/>
      <c r="E630" s="319"/>
      <c r="F630" s="319"/>
      <c r="G630" s="319"/>
      <c r="H630" s="319"/>
      <c r="I630" s="319"/>
      <c r="J630" s="320"/>
      <c r="K630" s="321"/>
    </row>
    <row r="631" spans="1:15" s="269" customFormat="1" ht="15.75" thickBot="1" x14ac:dyDescent="0.3">
      <c r="A631" s="430"/>
      <c r="B631" s="415"/>
      <c r="C631" s="585"/>
      <c r="D631" s="586"/>
      <c r="E631" s="319"/>
      <c r="F631" s="319"/>
      <c r="G631" s="319"/>
      <c r="H631" s="319"/>
      <c r="I631" s="319"/>
      <c r="J631" s="320"/>
      <c r="K631" s="321"/>
    </row>
    <row r="632" spans="1:15" x14ac:dyDescent="0.25">
      <c r="A632" s="438"/>
      <c r="B632" s="413"/>
      <c r="C632" s="562"/>
      <c r="D632" s="561"/>
      <c r="E632" s="11"/>
      <c r="F632" s="11"/>
      <c r="G632" s="11"/>
      <c r="H632" s="11"/>
      <c r="I632" s="11"/>
      <c r="J632" s="163"/>
      <c r="K632" s="12"/>
    </row>
    <row r="633" spans="1:15" x14ac:dyDescent="0.25">
      <c r="A633" s="438"/>
      <c r="B633" s="414"/>
      <c r="C633" s="578"/>
      <c r="D633" s="549"/>
      <c r="E633" s="5"/>
      <c r="F633" s="5"/>
      <c r="G633" s="5"/>
      <c r="H633" s="5"/>
      <c r="I633" s="5"/>
      <c r="J633" s="162"/>
      <c r="K633" s="13"/>
    </row>
    <row r="634" spans="1:15" x14ac:dyDescent="0.25">
      <c r="A634" s="438"/>
      <c r="B634" s="414"/>
      <c r="C634" s="578"/>
      <c r="D634" s="549"/>
      <c r="E634" s="5"/>
      <c r="F634" s="5"/>
      <c r="G634" s="5"/>
      <c r="H634" s="5"/>
      <c r="I634" s="5"/>
      <c r="J634" s="162"/>
      <c r="K634" s="13"/>
    </row>
    <row r="635" spans="1:15" ht="15.75" thickBot="1" x14ac:dyDescent="0.3">
      <c r="A635" s="438"/>
      <c r="B635" s="414"/>
      <c r="C635" s="580"/>
      <c r="D635" s="551"/>
      <c r="E635" s="26"/>
      <c r="F635" s="26"/>
      <c r="G635" s="26"/>
      <c r="H635" s="26"/>
      <c r="I635" s="26"/>
      <c r="J635" s="166"/>
      <c r="K635" s="277"/>
    </row>
    <row r="636" spans="1:15" s="269" customFormat="1" ht="15.75" thickBot="1" x14ac:dyDescent="0.3">
      <c r="A636" s="438"/>
      <c r="B636" s="414"/>
      <c r="C636" s="562"/>
      <c r="D636" s="561"/>
      <c r="E636" s="11"/>
      <c r="F636" s="11"/>
      <c r="G636" s="11"/>
      <c r="H636" s="11"/>
      <c r="I636" s="11"/>
      <c r="J636" s="163"/>
      <c r="K636" s="12"/>
    </row>
    <row r="637" spans="1:15" ht="15.75" thickBot="1" x14ac:dyDescent="0.3">
      <c r="A637" s="438"/>
      <c r="B637" s="414"/>
      <c r="C637" s="578"/>
      <c r="D637" s="588"/>
      <c r="E637" s="5"/>
      <c r="F637" s="5"/>
      <c r="G637" s="5"/>
      <c r="H637" s="5"/>
      <c r="I637" s="5"/>
      <c r="J637" s="364"/>
      <c r="K637" s="13"/>
    </row>
    <row r="638" spans="1:15" x14ac:dyDescent="0.25">
      <c r="A638" s="438"/>
      <c r="B638" s="414"/>
      <c r="C638" s="578"/>
      <c r="D638" s="588"/>
      <c r="E638" s="5"/>
      <c r="F638" s="5"/>
      <c r="G638" s="5"/>
      <c r="H638" s="5"/>
      <c r="I638" s="5"/>
      <c r="J638" s="162"/>
      <c r="K638" s="13"/>
    </row>
    <row r="639" spans="1:15" ht="15.75" thickBot="1" x14ac:dyDescent="0.3">
      <c r="A639" s="438"/>
      <c r="B639" s="414"/>
      <c r="C639" s="563"/>
      <c r="D639" s="589"/>
      <c r="E639" s="14"/>
      <c r="F639" s="14"/>
      <c r="G639" s="14"/>
      <c r="H639" s="14"/>
      <c r="I639" s="14"/>
      <c r="J639" s="164"/>
      <c r="K639" s="15"/>
    </row>
    <row r="640" spans="1:15" x14ac:dyDescent="0.25">
      <c r="A640" s="438"/>
      <c r="B640" s="414"/>
      <c r="C640" s="582"/>
      <c r="D640" s="555"/>
      <c r="E640" s="25"/>
      <c r="F640" s="25"/>
      <c r="G640" s="25"/>
      <c r="H640" s="25"/>
      <c r="I640" s="25"/>
      <c r="J640" s="165"/>
      <c r="K640" s="294"/>
    </row>
    <row r="641" spans="1:11" ht="15.75" thickBot="1" x14ac:dyDescent="0.3">
      <c r="A641" s="438"/>
      <c r="B641" s="414"/>
      <c r="C641" s="563"/>
      <c r="D641" s="404"/>
      <c r="E641" s="14"/>
      <c r="F641" s="14"/>
      <c r="G641" s="14"/>
      <c r="H641" s="14"/>
      <c r="I641" s="14"/>
      <c r="J641" s="164"/>
      <c r="K641" s="15"/>
    </row>
    <row r="642" spans="1:11" ht="15.75" thickBot="1" x14ac:dyDescent="0.3">
      <c r="A642" s="438"/>
      <c r="B642" s="414"/>
      <c r="C642" s="562"/>
      <c r="D642" s="587"/>
      <c r="E642" s="11"/>
      <c r="F642" s="11"/>
      <c r="G642" s="11"/>
      <c r="H642" s="11"/>
      <c r="I642" s="11"/>
      <c r="J642" s="364"/>
      <c r="K642" s="12"/>
    </row>
    <row r="643" spans="1:11" x14ac:dyDescent="0.25">
      <c r="A643" s="438"/>
      <c r="B643" s="414"/>
      <c r="C643" s="578"/>
      <c r="D643" s="588"/>
      <c r="E643" s="5"/>
      <c r="F643" s="5"/>
      <c r="G643" s="5"/>
      <c r="H643" s="5"/>
      <c r="I643" s="5"/>
      <c r="J643" s="162"/>
      <c r="K643" s="13"/>
    </row>
    <row r="644" spans="1:11" x14ac:dyDescent="0.25">
      <c r="A644" s="438"/>
      <c r="B644" s="414"/>
      <c r="C644" s="578"/>
      <c r="D644" s="588"/>
      <c r="E644" s="5"/>
      <c r="F644" s="5"/>
      <c r="G644" s="5"/>
      <c r="H644" s="5"/>
      <c r="I644" s="5"/>
      <c r="J644" s="162"/>
      <c r="K644" s="13"/>
    </row>
    <row r="645" spans="1:11" ht="15.75" thickBot="1" x14ac:dyDescent="0.3">
      <c r="A645" s="438"/>
      <c r="B645" s="414"/>
      <c r="C645" s="580"/>
      <c r="D645" s="583"/>
      <c r="E645" s="344"/>
      <c r="F645" s="344"/>
      <c r="G645" s="344"/>
      <c r="H645" s="344"/>
      <c r="I645" s="344"/>
      <c r="J645" s="166"/>
      <c r="K645" s="277"/>
    </row>
    <row r="646" spans="1:11" ht="15.75" thickBot="1" x14ac:dyDescent="0.3">
      <c r="B646" s="441"/>
      <c r="C646" s="585"/>
      <c r="D646" s="586"/>
      <c r="E646" s="319"/>
      <c r="F646" s="319"/>
      <c r="G646" s="319"/>
      <c r="H646" s="319"/>
      <c r="I646" s="319"/>
      <c r="J646" s="320"/>
      <c r="K646" s="321"/>
    </row>
    <row r="647" spans="1:11" x14ac:dyDescent="0.25">
      <c r="B647" s="413"/>
      <c r="C647" s="562"/>
      <c r="D647" s="587"/>
      <c r="E647" s="367"/>
      <c r="F647" s="367"/>
      <c r="G647" s="367"/>
      <c r="H647" s="367"/>
      <c r="I647" s="367"/>
      <c r="J647" s="163"/>
      <c r="K647" s="12"/>
    </row>
    <row r="648" spans="1:11" ht="15.75" thickBot="1" x14ac:dyDescent="0.3">
      <c r="B648" s="414"/>
      <c r="C648" s="580"/>
      <c r="D648" s="583"/>
      <c r="E648" s="368"/>
      <c r="F648" s="368"/>
      <c r="G648" s="368"/>
      <c r="H648" s="368"/>
      <c r="I648" s="368"/>
      <c r="J648" s="166"/>
      <c r="K648" s="277"/>
    </row>
    <row r="649" spans="1:11" ht="15.75" thickBot="1" x14ac:dyDescent="0.3">
      <c r="B649" s="414"/>
      <c r="C649" s="581"/>
      <c r="D649" s="553"/>
      <c r="E649" s="291"/>
      <c r="F649" s="291"/>
      <c r="G649" s="291"/>
      <c r="H649" s="291"/>
      <c r="I649" s="291"/>
      <c r="J649" s="292"/>
      <c r="K649" s="293"/>
    </row>
    <row r="650" spans="1:11" ht="15.75" thickBot="1" x14ac:dyDescent="0.3">
      <c r="B650" s="414"/>
      <c r="C650" s="581"/>
      <c r="D650" s="553"/>
      <c r="E650" s="291"/>
      <c r="F650" s="291"/>
      <c r="G650" s="291"/>
      <c r="H650" s="291"/>
      <c r="I650" s="291"/>
      <c r="J650" s="292"/>
      <c r="K650" s="293"/>
    </row>
    <row r="651" spans="1:11" ht="15.75" thickBot="1" x14ac:dyDescent="0.3">
      <c r="B651" s="414"/>
      <c r="C651" s="581"/>
      <c r="D651" s="553"/>
      <c r="E651" s="291"/>
      <c r="F651" s="291"/>
      <c r="G651" s="291"/>
      <c r="H651" s="291"/>
      <c r="I651" s="291"/>
      <c r="J651" s="292"/>
      <c r="K651" s="293"/>
    </row>
    <row r="652" spans="1:11" ht="15.75" thickBot="1" x14ac:dyDescent="0.3">
      <c r="B652" s="414"/>
      <c r="C652" s="581"/>
      <c r="D652" s="586"/>
      <c r="E652" s="319"/>
      <c r="F652" s="319"/>
      <c r="G652" s="319"/>
      <c r="H652" s="319"/>
      <c r="I652" s="319"/>
      <c r="J652" s="320"/>
      <c r="K652" s="321"/>
    </row>
    <row r="653" spans="1:11" ht="15.75" thickBot="1" x14ac:dyDescent="0.3">
      <c r="B653" s="414"/>
      <c r="C653" s="585"/>
      <c r="D653" s="586"/>
      <c r="E653" s="319"/>
      <c r="F653" s="319"/>
      <c r="G653" s="319"/>
      <c r="H653" s="319"/>
      <c r="I653" s="319"/>
      <c r="J653" s="320"/>
      <c r="K653" s="321"/>
    </row>
    <row r="654" spans="1:11" x14ac:dyDescent="0.25">
      <c r="B654" s="418"/>
      <c r="C654" s="593"/>
      <c r="D654" s="594"/>
      <c r="E654" s="383"/>
      <c r="F654" s="383"/>
      <c r="G654" s="383"/>
      <c r="H654" s="383"/>
      <c r="I654" s="383"/>
      <c r="J654" s="163"/>
      <c r="K654" s="384"/>
    </row>
    <row r="655" spans="1:11" s="371" customFormat="1" x14ac:dyDescent="0.25">
      <c r="B655" s="419"/>
      <c r="C655" s="595"/>
      <c r="D655" s="596"/>
      <c r="E655" s="370"/>
      <c r="F655" s="370"/>
      <c r="G655" s="370"/>
      <c r="H655" s="370"/>
      <c r="I655" s="370"/>
      <c r="J655" s="162"/>
      <c r="K655" s="13"/>
    </row>
    <row r="656" spans="1:11" s="371" customFormat="1" x14ac:dyDescent="0.25">
      <c r="B656" s="419"/>
      <c r="C656" s="595"/>
      <c r="D656" s="596"/>
      <c r="E656" s="370"/>
      <c r="F656" s="370"/>
      <c r="G656" s="370"/>
      <c r="H656" s="370"/>
      <c r="I656" s="370"/>
      <c r="J656" s="162"/>
      <c r="K656" s="13"/>
    </row>
    <row r="657" spans="2:13" s="371" customFormat="1" ht="15.75" thickBot="1" x14ac:dyDescent="0.3">
      <c r="B657" s="419"/>
      <c r="C657" s="597"/>
      <c r="D657" s="598"/>
      <c r="E657" s="354"/>
      <c r="F657" s="354"/>
      <c r="G657" s="354"/>
      <c r="H657" s="354"/>
      <c r="I657" s="354"/>
      <c r="J657" s="164"/>
      <c r="K657" s="15"/>
    </row>
    <row r="658" spans="2:13" s="371" customFormat="1" ht="15.75" thickBot="1" x14ac:dyDescent="0.3">
      <c r="B658" s="419"/>
      <c r="C658" s="599"/>
      <c r="D658" s="600"/>
      <c r="E658" s="291"/>
      <c r="F658" s="291"/>
      <c r="G658" s="291"/>
      <c r="H658" s="291"/>
      <c r="I658" s="291"/>
      <c r="J658" s="292"/>
      <c r="K658" s="293"/>
    </row>
    <row r="659" spans="2:13" s="371" customFormat="1" x14ac:dyDescent="0.25">
      <c r="B659" s="419"/>
      <c r="C659" s="593"/>
      <c r="D659" s="594"/>
      <c r="E659" s="383"/>
      <c r="F659" s="383"/>
      <c r="G659" s="383"/>
      <c r="H659" s="383"/>
      <c r="I659" s="383"/>
      <c r="J659" s="163"/>
      <c r="K659" s="384"/>
    </row>
    <row r="660" spans="2:13" s="371" customFormat="1" x14ac:dyDescent="0.25">
      <c r="B660" s="419"/>
      <c r="C660" s="595"/>
      <c r="D660" s="596"/>
      <c r="E660" s="370"/>
      <c r="F660" s="370"/>
      <c r="G660" s="370"/>
      <c r="H660" s="370"/>
      <c r="I660" s="370"/>
      <c r="J660" s="162"/>
      <c r="K660" s="13"/>
    </row>
    <row r="661" spans="2:13" ht="15.75" thickBot="1" x14ac:dyDescent="0.3">
      <c r="B661" s="419"/>
      <c r="C661" s="597"/>
      <c r="D661" s="19"/>
      <c r="E661" s="354"/>
      <c r="F661" s="354"/>
      <c r="G661" s="354"/>
      <c r="H661" s="354"/>
      <c r="I661" s="354"/>
      <c r="J661" s="164"/>
      <c r="K661" s="15"/>
    </row>
    <row r="662" spans="2:13" ht="15.75" thickBot="1" x14ac:dyDescent="0.3">
      <c r="B662" s="419"/>
      <c r="C662" s="599"/>
      <c r="D662" s="600"/>
      <c r="E662" s="291"/>
      <c r="F662" s="291"/>
      <c r="G662" s="291"/>
      <c r="H662" s="291"/>
      <c r="I662" s="291"/>
      <c r="J662" s="292"/>
      <c r="K662" s="293"/>
    </row>
    <row r="663" spans="2:13" ht="15.75" thickBot="1" x14ac:dyDescent="0.3">
      <c r="B663" s="420"/>
      <c r="C663" s="601"/>
      <c r="D663" s="602"/>
      <c r="E663" s="319"/>
      <c r="F663" s="319"/>
      <c r="G663" s="319"/>
      <c r="H663" s="319"/>
      <c r="I663" s="319"/>
      <c r="J663" s="320"/>
      <c r="K663" s="321"/>
    </row>
    <row r="664" spans="2:13" ht="30" customHeight="1" x14ac:dyDescent="0.25">
      <c r="B664" s="409"/>
      <c r="C664" s="603"/>
      <c r="D664" s="594"/>
      <c r="E664" s="383"/>
      <c r="F664" s="383"/>
      <c r="G664" s="383"/>
      <c r="H664" s="383"/>
      <c r="I664" s="383"/>
      <c r="J664" s="163"/>
      <c r="K664" s="384"/>
      <c r="M664" s="178"/>
    </row>
    <row r="665" spans="2:13" ht="15.75" thickBot="1" x14ac:dyDescent="0.3">
      <c r="B665" s="409"/>
      <c r="C665" s="604"/>
      <c r="D665" s="605"/>
      <c r="E665" s="368"/>
      <c r="F665" s="368"/>
      <c r="G665" s="368"/>
      <c r="H665" s="368"/>
      <c r="I665" s="368"/>
      <c r="J665" s="166"/>
      <c r="K665" s="277"/>
    </row>
    <row r="666" spans="2:13" ht="15.75" thickBot="1" x14ac:dyDescent="0.3">
      <c r="B666" s="409"/>
      <c r="C666" s="606"/>
      <c r="D666" s="602"/>
      <c r="E666" s="319"/>
      <c r="F666" s="319"/>
      <c r="G666" s="319"/>
      <c r="H666" s="319"/>
      <c r="I666" s="319"/>
      <c r="J666" s="320"/>
      <c r="K666" s="321"/>
    </row>
    <row r="667" spans="2:13" ht="15.75" thickBot="1" x14ac:dyDescent="0.3">
      <c r="B667" s="409"/>
      <c r="C667" s="607"/>
      <c r="D667" s="10"/>
      <c r="E667" s="408"/>
      <c r="F667" s="408"/>
      <c r="G667" s="408"/>
      <c r="H667" s="408"/>
      <c r="I667" s="162"/>
      <c r="J667" s="408"/>
      <c r="K667" s="321"/>
    </row>
    <row r="668" spans="2:13" x14ac:dyDescent="0.25">
      <c r="B668" s="409"/>
      <c r="C668" s="608"/>
      <c r="D668" s="10"/>
      <c r="E668" s="408"/>
      <c r="F668" s="408"/>
      <c r="G668" s="408"/>
      <c r="H668" s="408"/>
      <c r="I668" s="408"/>
      <c r="J668" s="162"/>
      <c r="K668" s="321"/>
    </row>
    <row r="669" spans="2:13" x14ac:dyDescent="0.25">
      <c r="B669" s="409"/>
      <c r="C669" s="608"/>
      <c r="D669" s="10"/>
      <c r="E669" s="408"/>
      <c r="F669" s="408"/>
      <c r="G669" s="408"/>
      <c r="H669" s="408"/>
      <c r="I669" s="408"/>
      <c r="J669" s="162"/>
      <c r="K669" s="408"/>
    </row>
    <row r="670" spans="2:13" x14ac:dyDescent="0.25">
      <c r="B670" s="409"/>
      <c r="C670" s="608"/>
      <c r="D670" s="10"/>
      <c r="E670" s="408"/>
      <c r="F670" s="408"/>
      <c r="G670" s="408"/>
      <c r="H670" s="408"/>
      <c r="I670" s="408"/>
      <c r="J670" s="162"/>
      <c r="K670" s="408"/>
    </row>
    <row r="671" spans="2:13" x14ac:dyDescent="0.25">
      <c r="B671" s="409"/>
      <c r="C671" s="608"/>
      <c r="D671" s="10"/>
      <c r="E671" s="408"/>
      <c r="F671" s="408"/>
      <c r="G671" s="408"/>
      <c r="H671" s="408"/>
      <c r="I671" s="408"/>
      <c r="J671" s="162"/>
      <c r="K671" s="408"/>
    </row>
    <row r="672" spans="2:13" x14ac:dyDescent="0.25">
      <c r="B672" s="409"/>
      <c r="C672" s="608"/>
      <c r="D672" s="10"/>
      <c r="E672" s="408"/>
      <c r="F672" s="408"/>
      <c r="G672" s="408"/>
      <c r="H672" s="408"/>
      <c r="I672" s="408"/>
      <c r="J672" s="162"/>
      <c r="K672" s="408"/>
    </row>
    <row r="673" spans="2:11" x14ac:dyDescent="0.25">
      <c r="B673" s="409"/>
      <c r="C673" s="608"/>
      <c r="D673" s="30"/>
      <c r="E673" s="407"/>
      <c r="F673" s="407"/>
      <c r="G673" s="408"/>
      <c r="H673" s="407"/>
      <c r="I673" s="407"/>
      <c r="J673" s="166"/>
      <c r="K673" s="408"/>
    </row>
    <row r="674" spans="2:11" x14ac:dyDescent="0.25">
      <c r="B674" s="410"/>
      <c r="C674" s="609"/>
      <c r="D674" s="10"/>
      <c r="E674" s="408"/>
      <c r="F674" s="408"/>
      <c r="G674" s="408"/>
      <c r="H674" s="408"/>
      <c r="I674" s="408"/>
      <c r="J674" s="162"/>
      <c r="K674" s="408"/>
    </row>
    <row r="675" spans="2:11" x14ac:dyDescent="0.25">
      <c r="B675" s="411"/>
      <c r="C675" s="610"/>
      <c r="D675" s="10"/>
      <c r="E675" s="408"/>
      <c r="F675" s="408"/>
      <c r="G675" s="408"/>
      <c r="H675" s="408"/>
      <c r="I675" s="408"/>
      <c r="J675" s="162"/>
      <c r="K675" s="408"/>
    </row>
    <row r="676" spans="2:11" x14ac:dyDescent="0.25">
      <c r="B676" s="411"/>
      <c r="C676" s="610"/>
      <c r="D676" s="10"/>
      <c r="E676" s="408"/>
      <c r="F676" s="408"/>
      <c r="G676" s="408"/>
      <c r="H676" s="408"/>
      <c r="I676" s="408"/>
      <c r="J676" s="162"/>
      <c r="K676" s="408"/>
    </row>
    <row r="677" spans="2:11" x14ac:dyDescent="0.25">
      <c r="B677" s="411"/>
      <c r="C677" s="610"/>
      <c r="D677" s="10"/>
      <c r="E677" s="408"/>
      <c r="F677" s="408"/>
      <c r="G677" s="408"/>
      <c r="H677" s="408"/>
      <c r="I677" s="408"/>
      <c r="J677" s="162"/>
      <c r="K677" s="408"/>
    </row>
    <row r="678" spans="2:11" x14ac:dyDescent="0.25">
      <c r="B678" s="412"/>
      <c r="C678" s="611"/>
      <c r="D678" s="10"/>
      <c r="E678" s="408"/>
      <c r="F678" s="408"/>
      <c r="G678" s="408"/>
      <c r="H678" s="408"/>
      <c r="I678" s="408"/>
      <c r="J678" s="162"/>
      <c r="K678" s="408"/>
    </row>
  </sheetData>
  <autoFilter ref="A4:K662"/>
  <mergeCells count="150">
    <mergeCell ref="D664:D665"/>
    <mergeCell ref="C664:C665"/>
    <mergeCell ref="C621:C622"/>
    <mergeCell ref="B632:B646"/>
    <mergeCell ref="A1:D3"/>
    <mergeCell ref="J4:J5"/>
    <mergeCell ref="D654:D657"/>
    <mergeCell ref="C654:C657"/>
    <mergeCell ref="C659:C661"/>
    <mergeCell ref="D659:D660"/>
    <mergeCell ref="A594:A645"/>
    <mergeCell ref="D642:D645"/>
    <mergeCell ref="C642:C645"/>
    <mergeCell ref="B553:B567"/>
    <mergeCell ref="C560:C565"/>
    <mergeCell ref="B568:B583"/>
    <mergeCell ref="C591:C593"/>
    <mergeCell ref="B594:B607"/>
    <mergeCell ref="B618:B622"/>
    <mergeCell ref="B608:B617"/>
    <mergeCell ref="C636:C639"/>
    <mergeCell ref="D637:D639"/>
    <mergeCell ref="C632:C635"/>
    <mergeCell ref="A6:A12"/>
    <mergeCell ref="A13:A114"/>
    <mergeCell ref="B93:B101"/>
    <mergeCell ref="B102:B106"/>
    <mergeCell ref="B107:B114"/>
    <mergeCell ref="B29:B38"/>
    <mergeCell ref="B39:B50"/>
    <mergeCell ref="B51:B60"/>
    <mergeCell ref="B61:B71"/>
    <mergeCell ref="A462:A593"/>
    <mergeCell ref="B543:B552"/>
    <mergeCell ref="C605:C606"/>
    <mergeCell ref="C549:C552"/>
    <mergeCell ref="D549:D552"/>
    <mergeCell ref="C498:C501"/>
    <mergeCell ref="C516:C517"/>
    <mergeCell ref="A115:A273"/>
    <mergeCell ref="A274:A461"/>
    <mergeCell ref="E1:K3"/>
    <mergeCell ref="K4:K5"/>
    <mergeCell ref="I4:I5"/>
    <mergeCell ref="F4:F5"/>
    <mergeCell ref="G4:G5"/>
    <mergeCell ref="B8:B9"/>
    <mergeCell ref="C640:C641"/>
    <mergeCell ref="C613:C617"/>
    <mergeCell ref="D613:D617"/>
    <mergeCell ref="C618:C619"/>
    <mergeCell ref="D4:D5"/>
    <mergeCell ref="B10:B12"/>
    <mergeCell ref="B291:B306"/>
    <mergeCell ref="B182:B196"/>
    <mergeCell ref="B197:B208"/>
    <mergeCell ref="C463:C466"/>
    <mergeCell ref="B462:B475"/>
    <mergeCell ref="D473:D474"/>
    <mergeCell ref="B72:B79"/>
    <mergeCell ref="B4:B5"/>
    <mergeCell ref="M2:T2"/>
    <mergeCell ref="B386:B403"/>
    <mergeCell ref="B404:B422"/>
    <mergeCell ref="B423:B437"/>
    <mergeCell ref="B438:B449"/>
    <mergeCell ref="B307:B319"/>
    <mergeCell ref="B320:B335"/>
    <mergeCell ref="B336:B352"/>
    <mergeCell ref="B353:B367"/>
    <mergeCell ref="B368:B385"/>
    <mergeCell ref="B242:B257"/>
    <mergeCell ref="B258:B273"/>
    <mergeCell ref="B274:B290"/>
    <mergeCell ref="B209:B221"/>
    <mergeCell ref="B222:B234"/>
    <mergeCell ref="B235:B241"/>
    <mergeCell ref="C478:C481"/>
    <mergeCell ref="C482:C483"/>
    <mergeCell ref="C577:C580"/>
    <mergeCell ref="C581:C582"/>
    <mergeCell ref="C525:C526"/>
    <mergeCell ref="C528:C532"/>
    <mergeCell ref="E4:E5"/>
    <mergeCell ref="B80:B92"/>
    <mergeCell ref="A4:A5"/>
    <mergeCell ref="C4:C5"/>
    <mergeCell ref="C492:C495"/>
    <mergeCell ref="C496:C497"/>
    <mergeCell ref="B13:B17"/>
    <mergeCell ref="B18:B21"/>
    <mergeCell ref="B450:B461"/>
    <mergeCell ref="B22:B28"/>
    <mergeCell ref="B6:B7"/>
    <mergeCell ref="D484:D485"/>
    <mergeCell ref="B486:B497"/>
    <mergeCell ref="B115:B131"/>
    <mergeCell ref="B132:B146"/>
    <mergeCell ref="B147:B160"/>
    <mergeCell ref="B161:B171"/>
    <mergeCell ref="B172:B181"/>
    <mergeCell ref="C473:C474"/>
    <mergeCell ref="C468:C470"/>
    <mergeCell ref="C471:C472"/>
    <mergeCell ref="C535:C536"/>
    <mergeCell ref="B498:B507"/>
    <mergeCell ref="C508:C511"/>
    <mergeCell ref="B527:B536"/>
    <mergeCell ref="D647:D648"/>
    <mergeCell ref="C506:C507"/>
    <mergeCell ref="C600:C603"/>
    <mergeCell ref="D601:D603"/>
    <mergeCell ref="B508:B521"/>
    <mergeCell ref="B476:B485"/>
    <mergeCell ref="C484:C485"/>
    <mergeCell ref="C502:C504"/>
    <mergeCell ref="C513:C515"/>
    <mergeCell ref="B522:B526"/>
    <mergeCell ref="C522:C524"/>
    <mergeCell ref="C533:C534"/>
    <mergeCell ref="C538:C542"/>
    <mergeCell ref="B537:B542"/>
    <mergeCell ref="C543:C544"/>
    <mergeCell ref="C546:C547"/>
    <mergeCell ref="C476:C477"/>
    <mergeCell ref="D624:D626"/>
    <mergeCell ref="D540:D541"/>
    <mergeCell ref="D522:D524"/>
    <mergeCell ref="D513:D515"/>
    <mergeCell ref="D502:D504"/>
    <mergeCell ref="D561:D565"/>
    <mergeCell ref="C584:C585"/>
    <mergeCell ref="D584:D585"/>
    <mergeCell ref="B584:B593"/>
    <mergeCell ref="D592:D593"/>
    <mergeCell ref="C589:C590"/>
    <mergeCell ref="C555:C558"/>
    <mergeCell ref="C569:C572"/>
    <mergeCell ref="C667:C673"/>
    <mergeCell ref="B664:B673"/>
    <mergeCell ref="C674:C678"/>
    <mergeCell ref="B674:B678"/>
    <mergeCell ref="C486:C487"/>
    <mergeCell ref="C518:C521"/>
    <mergeCell ref="C489:C490"/>
    <mergeCell ref="B647:B653"/>
    <mergeCell ref="B624:B631"/>
    <mergeCell ref="C624:C626"/>
    <mergeCell ref="C647:C648"/>
    <mergeCell ref="B654:B66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topLeftCell="A28" zoomScaleNormal="100" workbookViewId="0">
      <pane ySplit="660" topLeftCell="A4" activePane="bottomLeft"/>
      <selection activeCell="G19" sqref="G1:J1048576"/>
      <selection pane="bottomLeft" activeCell="H58" sqref="H58"/>
    </sheetView>
  </sheetViews>
  <sheetFormatPr baseColWidth="10" defaultRowHeight="15" x14ac:dyDescent="0.25"/>
  <cols>
    <col min="1" max="1" width="12.140625" customWidth="1"/>
    <col min="2" max="2" width="15.85546875" customWidth="1"/>
    <col min="6" max="6" width="11.42578125" customWidth="1"/>
    <col min="7" max="7" width="11" customWidth="1"/>
    <col min="8" max="9" width="11" style="20" customWidth="1"/>
    <col min="10" max="15" width="11" style="179" customWidth="1"/>
    <col min="16" max="16" width="11.85546875" customWidth="1"/>
    <col min="17" max="17" width="0.140625" customWidth="1"/>
    <col min="18" max="18" width="12.140625" customWidth="1"/>
    <col min="19" max="19" width="9.85546875" customWidth="1"/>
    <col min="20" max="20" width="8.85546875" customWidth="1"/>
    <col min="21" max="21" width="12.5703125" customWidth="1"/>
    <col min="22" max="22" width="9" customWidth="1"/>
    <col min="23" max="23" width="12.7109375" customWidth="1"/>
  </cols>
  <sheetData>
    <row r="1" spans="1:24" s="3" customFormat="1" ht="18" customHeight="1" x14ac:dyDescent="0.2">
      <c r="A1" s="453"/>
      <c r="B1" s="454"/>
      <c r="C1" s="454"/>
      <c r="D1" s="454"/>
      <c r="E1" s="459" t="s">
        <v>73</v>
      </c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1"/>
      <c r="Q1" s="233"/>
    </row>
    <row r="2" spans="1:24" s="3" customFormat="1" ht="24" customHeight="1" x14ac:dyDescent="0.25">
      <c r="A2" s="455"/>
      <c r="B2" s="456"/>
      <c r="C2" s="456"/>
      <c r="D2" s="456"/>
      <c r="E2" s="462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4"/>
      <c r="Q2" s="234"/>
    </row>
    <row r="3" spans="1:24" s="3" customFormat="1" ht="27.75" customHeight="1" thickBot="1" x14ac:dyDescent="0.3">
      <c r="A3" s="457"/>
      <c r="B3" s="458"/>
      <c r="C3" s="458"/>
      <c r="D3" s="458"/>
      <c r="E3" s="465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7"/>
      <c r="Q3" s="235"/>
      <c r="U3" s="100"/>
      <c r="V3" s="98"/>
    </row>
    <row r="4" spans="1:24" s="3" customFormat="1" ht="15.75" thickBot="1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U4" s="100"/>
      <c r="V4" s="98"/>
    </row>
    <row r="5" spans="1:24" s="3" customFormat="1" ht="15.75" thickBot="1" x14ac:dyDescent="0.3">
      <c r="A5" s="96"/>
      <c r="B5" s="137" t="s">
        <v>35</v>
      </c>
      <c r="C5" s="138" t="s">
        <v>36</v>
      </c>
      <c r="D5" s="139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U5" s="100"/>
      <c r="V5" s="98"/>
    </row>
    <row r="6" spans="1:24" s="3" customFormat="1" x14ac:dyDescent="0.25">
      <c r="A6" s="96"/>
      <c r="B6" s="134" t="s">
        <v>37</v>
      </c>
      <c r="C6" s="135">
        <v>220</v>
      </c>
      <c r="D6" s="136" t="s">
        <v>42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U6" s="100"/>
      <c r="V6" s="98"/>
    </row>
    <row r="7" spans="1:24" s="3" customFormat="1" x14ac:dyDescent="0.25">
      <c r="A7" s="96"/>
      <c r="B7" s="128" t="s">
        <v>32</v>
      </c>
      <c r="C7" s="126">
        <v>140000</v>
      </c>
      <c r="D7" s="107" t="s">
        <v>43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U7" s="100"/>
      <c r="V7" s="98"/>
    </row>
    <row r="8" spans="1:24" s="3" customFormat="1" x14ac:dyDescent="0.25">
      <c r="A8" s="96"/>
      <c r="B8" s="129" t="s">
        <v>38</v>
      </c>
      <c r="C8" s="126">
        <v>1100</v>
      </c>
      <c r="D8" s="3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U8" s="100"/>
      <c r="V8" s="98"/>
    </row>
    <row r="9" spans="1:24" s="3" customFormat="1" x14ac:dyDescent="0.25">
      <c r="A9" s="96"/>
      <c r="B9" s="130" t="s">
        <v>39</v>
      </c>
      <c r="C9" s="126">
        <v>170</v>
      </c>
      <c r="D9" s="107" t="s">
        <v>42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U9" s="100"/>
      <c r="V9" s="98"/>
    </row>
    <row r="10" spans="1:24" s="3" customFormat="1" ht="15.75" thickBot="1" x14ac:dyDescent="0.3">
      <c r="A10" s="96"/>
      <c r="B10" s="131" t="s">
        <v>40</v>
      </c>
      <c r="C10" s="126">
        <v>200</v>
      </c>
      <c r="D10" s="107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U10" s="100"/>
      <c r="V10" s="98"/>
    </row>
    <row r="11" spans="1:24" s="3" customFormat="1" x14ac:dyDescent="0.25">
      <c r="A11" s="96"/>
      <c r="B11" s="127" t="s">
        <v>41</v>
      </c>
      <c r="C11" s="126">
        <v>350</v>
      </c>
      <c r="D11" s="107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U11" s="100"/>
      <c r="V11" s="98"/>
      <c r="W11" s="468">
        <v>2015</v>
      </c>
      <c r="X11" s="469"/>
    </row>
    <row r="12" spans="1:24" s="3" customFormat="1" ht="15.75" thickBot="1" x14ac:dyDescent="0.3">
      <c r="A12" s="96"/>
      <c r="B12" s="132" t="s">
        <v>44</v>
      </c>
      <c r="C12" s="133">
        <v>200</v>
      </c>
      <c r="D12" s="117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U12" s="100"/>
      <c r="V12" s="98"/>
      <c r="W12" s="147" t="s">
        <v>10</v>
      </c>
      <c r="X12" s="148" t="s">
        <v>11</v>
      </c>
    </row>
    <row r="13" spans="1:24" s="3" customFormat="1" ht="15.75" thickBot="1" x14ac:dyDescent="0.3">
      <c r="A13" s="96"/>
      <c r="B13" s="3" t="s">
        <v>55</v>
      </c>
      <c r="C13" s="3">
        <v>8</v>
      </c>
      <c r="D13" s="3" t="s">
        <v>30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U13" s="100"/>
      <c r="V13" s="98"/>
      <c r="W13" s="149">
        <v>8573</v>
      </c>
      <c r="X13" s="144">
        <v>9610</v>
      </c>
    </row>
    <row r="14" spans="1:24" s="3" customFormat="1" ht="15.75" thickBot="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U14" s="100"/>
      <c r="V14" s="98"/>
    </row>
    <row r="15" spans="1:24" x14ac:dyDescent="0.25">
      <c r="A15" s="476" t="s">
        <v>8</v>
      </c>
      <c r="B15" s="450" t="s">
        <v>27</v>
      </c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52"/>
      <c r="U15" s="100"/>
      <c r="V15" s="98"/>
    </row>
    <row r="16" spans="1:24" ht="32.25" customHeight="1" thickBot="1" x14ac:dyDescent="0.3">
      <c r="A16" s="477"/>
      <c r="B16" s="145" t="s">
        <v>10</v>
      </c>
      <c r="C16" s="121" t="s">
        <v>11</v>
      </c>
      <c r="D16" s="122" t="s">
        <v>12</v>
      </c>
      <c r="E16" s="221" t="s">
        <v>13</v>
      </c>
      <c r="F16" s="123" t="s">
        <v>14</v>
      </c>
      <c r="G16" s="223" t="s">
        <v>63</v>
      </c>
      <c r="H16" s="223" t="s">
        <v>66</v>
      </c>
      <c r="I16" s="124" t="s">
        <v>52</v>
      </c>
      <c r="J16" s="227" t="s">
        <v>53</v>
      </c>
      <c r="K16" s="222" t="s">
        <v>56</v>
      </c>
      <c r="L16" s="226" t="s">
        <v>70</v>
      </c>
      <c r="M16" s="232" t="s">
        <v>69</v>
      </c>
      <c r="N16" s="231" t="s">
        <v>72</v>
      </c>
      <c r="O16" s="225" t="s">
        <v>68</v>
      </c>
      <c r="P16" s="125" t="s">
        <v>54</v>
      </c>
      <c r="U16" s="100"/>
      <c r="V16" s="98"/>
      <c r="W16" s="97"/>
    </row>
    <row r="17" spans="1:30" s="9" customFormat="1" ht="15.75" thickBot="1" x14ac:dyDescent="0.3">
      <c r="A17" s="470">
        <v>2015</v>
      </c>
      <c r="B17" s="471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2"/>
      <c r="U17" s="100"/>
      <c r="V17" s="98"/>
      <c r="W17" s="97"/>
    </row>
    <row r="18" spans="1:30" x14ac:dyDescent="0.25">
      <c r="A18" s="140" t="s">
        <v>20</v>
      </c>
      <c r="B18" s="104">
        <f>'Registros Residuos'!F6</f>
        <v>0</v>
      </c>
      <c r="C18" s="104">
        <f>'Registros Residuos'!F7</f>
        <v>0</v>
      </c>
      <c r="D18" s="104"/>
      <c r="E18" s="104"/>
      <c r="F18" s="104"/>
      <c r="G18" s="104"/>
      <c r="H18" s="104"/>
      <c r="I18" s="104"/>
      <c r="J18" s="214"/>
      <c r="K18" s="214"/>
      <c r="L18" s="214"/>
      <c r="M18" s="214"/>
      <c r="N18" s="214"/>
      <c r="O18" s="214"/>
      <c r="P18" s="141"/>
      <c r="Q18" s="4"/>
      <c r="U18" s="100"/>
      <c r="V18" s="98"/>
      <c r="W18" s="98"/>
    </row>
    <row r="19" spans="1:30" x14ac:dyDescent="0.25">
      <c r="A19" s="103" t="s">
        <v>21</v>
      </c>
      <c r="B19" s="8">
        <f>'Registros Residuos'!F9</f>
        <v>0</v>
      </c>
      <c r="C19" s="8">
        <f>'Registros Residuos'!F8</f>
        <v>0</v>
      </c>
      <c r="D19" s="8"/>
      <c r="E19" s="8"/>
      <c r="F19" s="8"/>
      <c r="G19" s="8"/>
      <c r="H19" s="8"/>
      <c r="I19" s="8"/>
      <c r="J19" s="215"/>
      <c r="K19" s="215"/>
      <c r="L19" s="215"/>
      <c r="M19" s="215"/>
      <c r="N19" s="215"/>
      <c r="O19" s="215"/>
      <c r="P19" s="102"/>
      <c r="Q19" s="4"/>
      <c r="U19" s="100"/>
      <c r="V19" s="98"/>
      <c r="W19" s="98"/>
    </row>
    <row r="20" spans="1:30" x14ac:dyDescent="0.25">
      <c r="A20" s="101" t="s">
        <v>22</v>
      </c>
      <c r="B20" s="8">
        <f>'Registros Residuos'!F10+'Registros Residuos'!F12</f>
        <v>0</v>
      </c>
      <c r="C20" s="8">
        <f>'Registros Residuos'!F11</f>
        <v>0</v>
      </c>
      <c r="D20" s="8"/>
      <c r="E20" s="8"/>
      <c r="F20" s="8"/>
      <c r="G20" s="8"/>
      <c r="H20" s="8"/>
      <c r="I20" s="8"/>
      <c r="J20" s="215"/>
      <c r="K20" s="215"/>
      <c r="L20" s="215"/>
      <c r="M20" s="215"/>
      <c r="N20" s="215"/>
      <c r="O20" s="215"/>
      <c r="P20" s="102"/>
      <c r="Q20" s="4"/>
      <c r="U20" s="100"/>
      <c r="V20" s="98"/>
      <c r="W20" s="98"/>
    </row>
    <row r="21" spans="1:30" s="9" customFormat="1" ht="15.75" thickBot="1" x14ac:dyDescent="0.3">
      <c r="A21" s="142" t="s">
        <v>31</v>
      </c>
      <c r="B21" s="143">
        <f>SUM(B18:B20)</f>
        <v>0</v>
      </c>
      <c r="C21" s="143">
        <f>SUM(C18:C20)</f>
        <v>0</v>
      </c>
      <c r="D21" s="143"/>
      <c r="E21" s="143"/>
      <c r="F21" s="143"/>
      <c r="G21" s="143"/>
      <c r="H21" s="143"/>
      <c r="I21" s="143"/>
      <c r="J21" s="216"/>
      <c r="K21" s="216"/>
      <c r="L21" s="216"/>
      <c r="M21" s="216"/>
      <c r="N21" s="216"/>
      <c r="O21" s="216"/>
      <c r="P21" s="144"/>
      <c r="Q21" s="4"/>
      <c r="U21" s="100"/>
      <c r="V21" s="98"/>
      <c r="W21" s="98"/>
    </row>
    <row r="22" spans="1:30" s="9" customFormat="1" ht="15.75" thickBot="1" x14ac:dyDescent="0.3">
      <c r="A22" s="447">
        <v>2016</v>
      </c>
      <c r="B22" s="448"/>
      <c r="C22" s="448"/>
      <c r="D22" s="448"/>
      <c r="E22" s="448"/>
      <c r="F22" s="448"/>
      <c r="G22" s="448"/>
      <c r="H22" s="448"/>
      <c r="I22" s="448"/>
      <c r="J22" s="448"/>
      <c r="K22" s="448"/>
      <c r="L22" s="448"/>
      <c r="M22" s="448"/>
      <c r="N22" s="448"/>
      <c r="O22" s="448"/>
      <c r="P22" s="449"/>
      <c r="Q22" s="4"/>
      <c r="U22" s="100"/>
      <c r="V22" s="98"/>
      <c r="W22" s="98"/>
    </row>
    <row r="23" spans="1:30" x14ac:dyDescent="0.25">
      <c r="A23" s="111" t="s">
        <v>23</v>
      </c>
      <c r="B23" s="104">
        <v>7880</v>
      </c>
      <c r="C23" s="104">
        <v>3150</v>
      </c>
      <c r="D23" s="104"/>
      <c r="E23" s="104"/>
      <c r="F23" s="104"/>
      <c r="G23" s="105"/>
      <c r="H23" s="105"/>
      <c r="I23" s="105"/>
      <c r="J23" s="105"/>
      <c r="K23" s="217"/>
      <c r="L23" s="217"/>
      <c r="M23" s="217"/>
      <c r="N23" s="217"/>
      <c r="O23" s="217"/>
      <c r="P23" s="106"/>
      <c r="U23" s="100"/>
      <c r="V23" s="98"/>
      <c r="W23" s="98"/>
    </row>
    <row r="24" spans="1:30" ht="15" customHeight="1" x14ac:dyDescent="0.25">
      <c r="A24" s="112" t="s">
        <v>24</v>
      </c>
      <c r="B24" s="8">
        <v>4740</v>
      </c>
      <c r="C24" s="8">
        <f>'Registros Residuos'!G21</f>
        <v>0</v>
      </c>
      <c r="D24" s="8"/>
      <c r="E24" s="8">
        <f>'Registros Residuos'!G19</f>
        <v>0</v>
      </c>
      <c r="F24" s="8"/>
      <c r="G24" s="22"/>
      <c r="H24" s="22"/>
      <c r="I24" s="180"/>
      <c r="J24" s="180"/>
      <c r="K24" s="218"/>
      <c r="L24" s="218"/>
      <c r="M24" s="218"/>
      <c r="N24" s="218"/>
      <c r="O24" s="218"/>
      <c r="P24" s="107"/>
      <c r="U24" s="100"/>
      <c r="V24" s="98"/>
      <c r="W24" s="98"/>
      <c r="X24" s="97"/>
    </row>
    <row r="25" spans="1:30" ht="15" customHeight="1" x14ac:dyDescent="0.25">
      <c r="A25" s="112" t="s">
        <v>25</v>
      </c>
      <c r="B25" s="8">
        <f>'Registros Residuos'!G22+'Registros Residuos'!G24</f>
        <v>0</v>
      </c>
      <c r="C25" s="8">
        <f>'Registros Residuos'!G23+'Registros Residuos'!G25</f>
        <v>0</v>
      </c>
      <c r="D25" s="8"/>
      <c r="E25" s="8"/>
      <c r="F25" s="8">
        <v>120</v>
      </c>
      <c r="G25" s="22"/>
      <c r="H25" s="22"/>
      <c r="I25" s="180"/>
      <c r="J25" s="180"/>
      <c r="K25" s="218"/>
      <c r="L25" s="218"/>
      <c r="M25" s="218"/>
      <c r="N25" s="218"/>
      <c r="O25" s="218"/>
      <c r="P25" s="107"/>
      <c r="U25" s="100"/>
      <c r="V25" s="98"/>
      <c r="W25" s="97"/>
      <c r="X25" s="97"/>
    </row>
    <row r="26" spans="1:30" ht="15" customHeight="1" thickBot="1" x14ac:dyDescent="0.3">
      <c r="A26" s="113" t="s">
        <v>9</v>
      </c>
      <c r="B26" s="22">
        <v>4680</v>
      </c>
      <c r="C26" s="22"/>
      <c r="D26" s="22"/>
      <c r="E26" s="22">
        <v>129</v>
      </c>
      <c r="F26" s="22">
        <v>848</v>
      </c>
      <c r="G26" s="22"/>
      <c r="H26" s="22"/>
      <c r="I26" s="180"/>
      <c r="J26" s="180"/>
      <c r="K26" s="218"/>
      <c r="L26" s="218"/>
      <c r="M26" s="218"/>
      <c r="N26" s="218"/>
      <c r="O26" s="218"/>
      <c r="P26" s="107"/>
      <c r="U26" s="99"/>
      <c r="V26" s="98"/>
      <c r="W26" s="97"/>
      <c r="X26" s="97"/>
    </row>
    <row r="27" spans="1:30" ht="15.75" thickBot="1" x14ac:dyDescent="0.3">
      <c r="A27" s="114" t="s">
        <v>15</v>
      </c>
      <c r="B27" s="22">
        <f>'Registros Residuos'!F40+'Registros Residuos'!F45</f>
        <v>0</v>
      </c>
      <c r="C27" s="22">
        <f>'Registros Residuos'!F44</f>
        <v>0</v>
      </c>
      <c r="D27" s="22"/>
      <c r="E27" s="22">
        <f>'Registros Residuos'!F47</f>
        <v>0</v>
      </c>
      <c r="F27" s="22">
        <v>760</v>
      </c>
      <c r="G27" s="22"/>
      <c r="H27" s="22"/>
      <c r="I27" s="180"/>
      <c r="J27" s="180"/>
      <c r="K27" s="218"/>
      <c r="L27" s="218"/>
      <c r="M27" s="218"/>
      <c r="N27" s="218"/>
      <c r="O27" s="218"/>
      <c r="P27" s="107"/>
      <c r="U27" s="100"/>
      <c r="V27" s="98"/>
      <c r="Y27" s="150" t="s">
        <v>10</v>
      </c>
      <c r="Z27" s="151" t="s">
        <v>11</v>
      </c>
      <c r="AA27" s="152" t="s">
        <v>12</v>
      </c>
      <c r="AB27" s="153" t="s">
        <v>13</v>
      </c>
      <c r="AC27" s="154" t="s">
        <v>14</v>
      </c>
      <c r="AD27" s="155" t="s">
        <v>53</v>
      </c>
    </row>
    <row r="28" spans="1:30" ht="15.75" thickBot="1" x14ac:dyDescent="0.3">
      <c r="A28" s="114" t="s">
        <v>16</v>
      </c>
      <c r="B28" s="22">
        <f>'Registros Residuos'!F52+'Registros Residuos'!F56</f>
        <v>0</v>
      </c>
      <c r="C28" s="22">
        <f>'Registros Residuos'!F55</f>
        <v>0</v>
      </c>
      <c r="D28" s="22"/>
      <c r="E28" s="22">
        <f>'Registros Residuos'!F57</f>
        <v>0</v>
      </c>
      <c r="F28" s="22">
        <v>424</v>
      </c>
      <c r="G28" s="22"/>
      <c r="H28" s="22"/>
      <c r="I28" s="180"/>
      <c r="J28" s="180"/>
      <c r="K28" s="218"/>
      <c r="L28" s="218"/>
      <c r="M28" s="218"/>
      <c r="N28" s="218"/>
      <c r="O28" s="218"/>
      <c r="P28" s="107"/>
      <c r="U28" s="98"/>
      <c r="V28" s="98"/>
      <c r="Y28" s="108">
        <v>49900</v>
      </c>
      <c r="Z28" s="109">
        <v>41900</v>
      </c>
      <c r="AA28" s="109">
        <v>5</v>
      </c>
      <c r="AB28" s="109">
        <v>469</v>
      </c>
      <c r="AC28" s="109">
        <v>5152</v>
      </c>
      <c r="AD28" s="110">
        <v>360</v>
      </c>
    </row>
    <row r="29" spans="1:30" x14ac:dyDescent="0.25">
      <c r="A29" s="114" t="s">
        <v>17</v>
      </c>
      <c r="B29" s="22">
        <f>SUM('Registros Residuos'!F62+'Registros Residuos'!F70)</f>
        <v>0</v>
      </c>
      <c r="C29" s="22">
        <f>'Registros Residuos'!F67</f>
        <v>0</v>
      </c>
      <c r="D29" s="22"/>
      <c r="E29" s="22"/>
      <c r="F29" s="22">
        <v>560</v>
      </c>
      <c r="G29" s="22"/>
      <c r="H29" s="22"/>
      <c r="I29" s="180"/>
      <c r="J29" s="180"/>
      <c r="K29" s="218"/>
      <c r="L29" s="218"/>
      <c r="M29" s="218"/>
      <c r="N29" s="218"/>
      <c r="O29" s="218"/>
      <c r="P29" s="107"/>
      <c r="U29" s="98"/>
      <c r="V29" s="98"/>
      <c r="W29" s="97"/>
    </row>
    <row r="30" spans="1:30" x14ac:dyDescent="0.25">
      <c r="A30" s="114" t="s">
        <v>18</v>
      </c>
      <c r="B30" s="22">
        <v>5650</v>
      </c>
      <c r="C30" s="22">
        <v>4590</v>
      </c>
      <c r="D30" s="22"/>
      <c r="E30" s="22">
        <v>90</v>
      </c>
      <c r="F30" s="22">
        <v>488</v>
      </c>
      <c r="G30" s="22"/>
      <c r="H30" s="22"/>
      <c r="I30" s="180"/>
      <c r="J30" s="180"/>
      <c r="K30" s="218"/>
      <c r="L30" s="218"/>
      <c r="M30" s="218"/>
      <c r="N30" s="218"/>
      <c r="O30" s="218"/>
      <c r="P30" s="107"/>
      <c r="U30" s="98"/>
      <c r="V30" s="98"/>
      <c r="W30" s="97"/>
    </row>
    <row r="31" spans="1:30" x14ac:dyDescent="0.25">
      <c r="A31" s="114" t="s">
        <v>19</v>
      </c>
      <c r="B31" s="22">
        <v>5650</v>
      </c>
      <c r="C31" s="22">
        <v>8320</v>
      </c>
      <c r="D31" s="22">
        <v>5</v>
      </c>
      <c r="E31" s="22">
        <v>54</v>
      </c>
      <c r="F31" s="22">
        <v>432</v>
      </c>
      <c r="G31" s="22"/>
      <c r="H31" s="22"/>
      <c r="I31" s="180"/>
      <c r="J31" s="180">
        <v>360</v>
      </c>
      <c r="K31" s="218"/>
      <c r="L31" s="218"/>
      <c r="M31" s="218"/>
      <c r="N31" s="218"/>
      <c r="O31" s="218"/>
      <c r="P31" s="107"/>
      <c r="U31" s="98"/>
      <c r="V31" s="98"/>
      <c r="W31" s="97"/>
    </row>
    <row r="32" spans="1:30" x14ac:dyDescent="0.25">
      <c r="A32" s="115" t="s">
        <v>20</v>
      </c>
      <c r="B32" s="22">
        <v>3000</v>
      </c>
      <c r="C32" s="22">
        <f>SUM('Registros Residuos'!F95)</f>
        <v>0</v>
      </c>
      <c r="D32" s="22"/>
      <c r="E32" s="22"/>
      <c r="F32" s="22">
        <v>592</v>
      </c>
      <c r="G32" s="22"/>
      <c r="H32" s="22"/>
      <c r="I32" s="180"/>
      <c r="J32" s="180"/>
      <c r="K32" s="218"/>
      <c r="L32" s="218"/>
      <c r="M32" s="218"/>
      <c r="N32" s="218"/>
      <c r="O32" s="218"/>
      <c r="P32" s="107"/>
      <c r="U32" s="100"/>
      <c r="V32" s="98"/>
      <c r="W32" s="97"/>
    </row>
    <row r="33" spans="1:38" x14ac:dyDescent="0.25">
      <c r="A33" s="116" t="s">
        <v>21</v>
      </c>
      <c r="B33" s="22"/>
      <c r="C33" s="22"/>
      <c r="D33" s="22"/>
      <c r="E33" s="22"/>
      <c r="F33" s="22">
        <v>392</v>
      </c>
      <c r="G33" s="22"/>
      <c r="H33" s="22"/>
      <c r="I33" s="180"/>
      <c r="J33" s="180"/>
      <c r="K33" s="218"/>
      <c r="L33" s="218"/>
      <c r="M33" s="218"/>
      <c r="N33" s="218"/>
      <c r="O33" s="218"/>
      <c r="P33" s="107"/>
      <c r="U33" s="100"/>
      <c r="V33" s="98"/>
      <c r="W33" s="97"/>
    </row>
    <row r="34" spans="1:38" x14ac:dyDescent="0.25">
      <c r="A34" s="116" t="s">
        <v>22</v>
      </c>
      <c r="B34" s="22"/>
      <c r="C34" s="22">
        <v>6470</v>
      </c>
      <c r="D34" s="22"/>
      <c r="E34" s="22"/>
      <c r="F34" s="22">
        <v>536</v>
      </c>
      <c r="G34" s="22"/>
      <c r="H34" s="22"/>
      <c r="I34" s="180"/>
      <c r="J34" s="180"/>
      <c r="K34" s="218"/>
      <c r="L34" s="218"/>
      <c r="M34" s="218"/>
      <c r="N34" s="218"/>
      <c r="O34" s="218"/>
      <c r="P34" s="107"/>
      <c r="U34" s="100"/>
      <c r="V34" s="98"/>
      <c r="W34" s="97"/>
    </row>
    <row r="35" spans="1:38" s="9" customFormat="1" ht="15.75" thickBot="1" x14ac:dyDescent="0.3">
      <c r="A35" s="108" t="s">
        <v>31</v>
      </c>
      <c r="B35" s="109">
        <f t="shared" ref="B35:G35" si="0">SUM(B23:B34)</f>
        <v>31600</v>
      </c>
      <c r="C35" s="109">
        <f t="shared" si="0"/>
        <v>22530</v>
      </c>
      <c r="D35" s="109">
        <f t="shared" si="0"/>
        <v>5</v>
      </c>
      <c r="E35" s="109">
        <f t="shared" si="0"/>
        <v>273</v>
      </c>
      <c r="F35" s="109">
        <f t="shared" si="0"/>
        <v>5152</v>
      </c>
      <c r="G35" s="109">
        <f t="shared" si="0"/>
        <v>0</v>
      </c>
      <c r="H35" s="109"/>
      <c r="I35" s="109"/>
      <c r="J35" s="109">
        <f>SUM(J23:J34)</f>
        <v>360</v>
      </c>
      <c r="K35" s="219"/>
      <c r="L35" s="219"/>
      <c r="M35" s="219"/>
      <c r="N35" s="219"/>
      <c r="O35" s="219"/>
      <c r="P35" s="110">
        <f>SUM(P23:P34)</f>
        <v>0</v>
      </c>
      <c r="U35" s="99"/>
      <c r="V35" s="98"/>
      <c r="W35" s="97"/>
    </row>
    <row r="36" spans="1:38" ht="15.75" thickBot="1" x14ac:dyDescent="0.3">
      <c r="A36" s="473">
        <v>2017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P36" s="475"/>
      <c r="U36" s="100"/>
      <c r="V36" s="98"/>
      <c r="W36" s="97"/>
    </row>
    <row r="37" spans="1:38" ht="15.75" x14ac:dyDescent="0.25">
      <c r="A37" s="118" t="s">
        <v>23</v>
      </c>
      <c r="B37" s="105">
        <v>23810</v>
      </c>
      <c r="C37" s="105">
        <v>3100</v>
      </c>
      <c r="D37" s="105"/>
      <c r="E37" s="105"/>
      <c r="F37" s="105">
        <v>85</v>
      </c>
      <c r="G37" s="105"/>
      <c r="H37" s="105"/>
      <c r="I37" s="105"/>
      <c r="J37" s="217"/>
      <c r="K37" s="217"/>
      <c r="L37" s="217"/>
      <c r="M37" s="217"/>
      <c r="N37" s="217"/>
      <c r="O37" s="217"/>
      <c r="P37" s="106"/>
      <c r="U37" s="120"/>
      <c r="V37" s="98"/>
      <c r="W37" s="97"/>
    </row>
    <row r="38" spans="1:38" ht="15.75" x14ac:dyDescent="0.25">
      <c r="A38" s="119" t="s">
        <v>24</v>
      </c>
      <c r="B38" s="22">
        <v>6510</v>
      </c>
      <c r="C38" s="22">
        <v>4980</v>
      </c>
      <c r="D38" s="22">
        <v>76</v>
      </c>
      <c r="E38" s="22">
        <v>142</v>
      </c>
      <c r="F38" s="22">
        <v>148</v>
      </c>
      <c r="G38" s="22"/>
      <c r="H38" s="22"/>
      <c r="I38" s="180"/>
      <c r="J38" s="218"/>
      <c r="K38" s="218"/>
      <c r="L38" s="218"/>
      <c r="M38" s="218"/>
      <c r="N38" s="218"/>
      <c r="O38" s="218"/>
      <c r="P38" s="107"/>
      <c r="U38" s="120"/>
      <c r="V38" s="98"/>
      <c r="W38" s="97"/>
    </row>
    <row r="39" spans="1:38" ht="15.75" x14ac:dyDescent="0.25">
      <c r="A39" s="119" t="s">
        <v>25</v>
      </c>
      <c r="B39" s="22">
        <v>8780</v>
      </c>
      <c r="C39" s="22">
        <v>5450</v>
      </c>
      <c r="D39" s="22"/>
      <c r="E39" s="22"/>
      <c r="F39" s="22">
        <v>77</v>
      </c>
      <c r="G39" s="22">
        <v>4</v>
      </c>
      <c r="H39" s="22"/>
      <c r="I39" s="180">
        <v>100</v>
      </c>
      <c r="J39" s="218"/>
      <c r="K39" s="218"/>
      <c r="L39" s="218"/>
      <c r="M39" s="218"/>
      <c r="N39" s="218"/>
      <c r="O39" s="218"/>
      <c r="P39" s="107"/>
      <c r="U39" s="120"/>
      <c r="V39" s="98"/>
      <c r="W39" s="97"/>
      <c r="AF39" s="96"/>
      <c r="AG39" s="96"/>
      <c r="AH39" s="96"/>
      <c r="AI39" s="96"/>
      <c r="AJ39" s="96"/>
      <c r="AK39" s="96"/>
      <c r="AL39" s="96"/>
    </row>
    <row r="40" spans="1:38" ht="15.75" thickBot="1" x14ac:dyDescent="0.3">
      <c r="A40" s="115" t="s">
        <v>9</v>
      </c>
      <c r="B40" s="22">
        <v>6040</v>
      </c>
      <c r="C40" s="22">
        <v>5150</v>
      </c>
      <c r="D40" s="22"/>
      <c r="E40" s="22">
        <v>114</v>
      </c>
      <c r="F40" s="22">
        <v>71</v>
      </c>
      <c r="G40" s="22">
        <v>100</v>
      </c>
      <c r="H40" s="22"/>
      <c r="I40" s="180"/>
      <c r="J40" s="218"/>
      <c r="K40" s="218"/>
      <c r="L40" s="218"/>
      <c r="M40" s="218"/>
      <c r="N40" s="218"/>
      <c r="O40" s="218"/>
      <c r="P40" s="107"/>
      <c r="U40" s="98"/>
      <c r="V40" s="98"/>
      <c r="W40" s="97"/>
      <c r="AF40" s="96"/>
      <c r="AG40" s="96"/>
      <c r="AH40" s="96"/>
      <c r="AI40" s="96"/>
      <c r="AJ40" s="96"/>
      <c r="AK40" s="96"/>
      <c r="AL40" s="96"/>
    </row>
    <row r="41" spans="1:38" ht="16.5" thickBot="1" x14ac:dyDescent="0.3">
      <c r="A41" s="115" t="s">
        <v>15</v>
      </c>
      <c r="B41" s="22">
        <v>6790</v>
      </c>
      <c r="C41" s="22">
        <v>4620</v>
      </c>
      <c r="D41" s="22"/>
      <c r="E41" s="22"/>
      <c r="F41" s="22">
        <v>64</v>
      </c>
      <c r="G41" s="22"/>
      <c r="H41" s="22"/>
      <c r="I41" s="180"/>
      <c r="J41" s="218"/>
      <c r="K41" s="218"/>
      <c r="L41" s="218"/>
      <c r="M41" s="218"/>
      <c r="N41" s="218"/>
      <c r="O41" s="218"/>
      <c r="P41" s="107"/>
      <c r="U41" s="120"/>
      <c r="V41" s="98"/>
      <c r="W41" s="97"/>
      <c r="Y41" s="150" t="s">
        <v>10</v>
      </c>
      <c r="Z41" s="151" t="s">
        <v>11</v>
      </c>
      <c r="AA41" s="152" t="s">
        <v>12</v>
      </c>
      <c r="AB41" s="153" t="s">
        <v>13</v>
      </c>
      <c r="AC41" s="154" t="s">
        <v>14</v>
      </c>
      <c r="AD41" s="159" t="s">
        <v>26</v>
      </c>
      <c r="AE41" s="160" t="s">
        <v>52</v>
      </c>
      <c r="AF41" s="156"/>
      <c r="AG41" s="156"/>
      <c r="AH41" s="96"/>
      <c r="AI41" s="96"/>
      <c r="AJ41" s="158"/>
      <c r="AK41" s="157"/>
      <c r="AL41" s="96"/>
    </row>
    <row r="42" spans="1:38" ht="15.75" thickBot="1" x14ac:dyDescent="0.3">
      <c r="A42" s="115" t="s">
        <v>16</v>
      </c>
      <c r="B42" s="22">
        <v>13280</v>
      </c>
      <c r="C42" s="22">
        <v>4820</v>
      </c>
      <c r="D42" s="22"/>
      <c r="E42" s="22">
        <v>30</v>
      </c>
      <c r="F42" s="22">
        <v>72</v>
      </c>
      <c r="G42" s="22">
        <v>160</v>
      </c>
      <c r="H42" s="22"/>
      <c r="I42" s="180"/>
      <c r="J42" s="218"/>
      <c r="K42" s="218"/>
      <c r="L42" s="218"/>
      <c r="M42" s="218"/>
      <c r="N42" s="218"/>
      <c r="O42" s="218"/>
      <c r="P42" s="107"/>
      <c r="U42" s="98"/>
      <c r="V42" s="98"/>
      <c r="W42" s="97"/>
      <c r="Y42" s="108">
        <v>109280</v>
      </c>
      <c r="Z42" s="109">
        <v>65582</v>
      </c>
      <c r="AA42" s="109">
        <v>103</v>
      </c>
      <c r="AB42" s="109">
        <v>658</v>
      </c>
      <c r="AC42" s="109">
        <v>916</v>
      </c>
      <c r="AD42" s="109">
        <v>658</v>
      </c>
      <c r="AE42" s="110">
        <v>100</v>
      </c>
      <c r="AF42" s="156"/>
      <c r="AG42" s="156"/>
      <c r="AH42" s="96"/>
      <c r="AI42" s="96"/>
      <c r="AJ42" s="96"/>
      <c r="AK42" s="96"/>
      <c r="AL42" s="96"/>
    </row>
    <row r="43" spans="1:38" x14ac:dyDescent="0.25">
      <c r="A43" s="115" t="s">
        <v>17</v>
      </c>
      <c r="B43" s="22">
        <v>8300</v>
      </c>
      <c r="C43" s="22">
        <v>5270</v>
      </c>
      <c r="D43" s="22">
        <v>6</v>
      </c>
      <c r="E43" s="22">
        <v>157</v>
      </c>
      <c r="F43" s="22">
        <v>83</v>
      </c>
      <c r="G43" s="22"/>
      <c r="H43" s="22"/>
      <c r="I43" s="180"/>
      <c r="J43" s="218"/>
      <c r="K43" s="218"/>
      <c r="L43" s="218"/>
      <c r="M43" s="218"/>
      <c r="N43" s="218"/>
      <c r="O43" s="218"/>
      <c r="P43" s="107"/>
      <c r="U43" s="98"/>
      <c r="V43" s="98"/>
      <c r="W43" s="97"/>
      <c r="AF43" s="96"/>
      <c r="AG43" s="96"/>
      <c r="AH43" s="96"/>
      <c r="AI43" s="96"/>
      <c r="AJ43" s="96"/>
      <c r="AK43" s="96"/>
      <c r="AL43" s="96"/>
    </row>
    <row r="44" spans="1:38" x14ac:dyDescent="0.25">
      <c r="A44" s="115" t="s">
        <v>18</v>
      </c>
      <c r="B44" s="22">
        <v>8270</v>
      </c>
      <c r="C44" s="22">
        <v>6030</v>
      </c>
      <c r="D44" s="22"/>
      <c r="E44" s="22"/>
      <c r="F44" s="22">
        <v>69</v>
      </c>
      <c r="G44" s="22">
        <v>80</v>
      </c>
      <c r="H44" s="22"/>
      <c r="I44" s="180"/>
      <c r="J44" s="218"/>
      <c r="K44" s="218"/>
      <c r="L44" s="218"/>
      <c r="M44" s="218"/>
      <c r="N44" s="218"/>
      <c r="O44" s="218"/>
      <c r="P44" s="107"/>
      <c r="U44" s="98"/>
      <c r="V44" s="98"/>
      <c r="W44" s="97"/>
      <c r="AF44" s="96"/>
      <c r="AG44" s="96"/>
      <c r="AH44" s="96"/>
      <c r="AI44" s="96"/>
      <c r="AJ44" s="96"/>
      <c r="AK44" s="96"/>
      <c r="AL44" s="96"/>
    </row>
    <row r="45" spans="1:38" x14ac:dyDescent="0.25">
      <c r="A45" s="115" t="s">
        <v>19</v>
      </c>
      <c r="B45" s="22">
        <v>9520</v>
      </c>
      <c r="C45" s="22">
        <v>3520</v>
      </c>
      <c r="D45" s="22">
        <v>6</v>
      </c>
      <c r="E45" s="22">
        <v>105</v>
      </c>
      <c r="F45" s="22">
        <v>71</v>
      </c>
      <c r="G45" s="22">
        <v>70</v>
      </c>
      <c r="H45" s="22"/>
      <c r="I45" s="180"/>
      <c r="J45" s="218"/>
      <c r="K45" s="218"/>
      <c r="L45" s="218"/>
      <c r="M45" s="218"/>
      <c r="N45" s="218"/>
      <c r="O45" s="218"/>
      <c r="P45" s="107"/>
      <c r="U45" s="98"/>
      <c r="V45" s="98"/>
      <c r="W45" s="97"/>
    </row>
    <row r="46" spans="1:38" x14ac:dyDescent="0.25">
      <c r="A46" s="115" t="s">
        <v>20</v>
      </c>
      <c r="B46" s="22">
        <v>6220</v>
      </c>
      <c r="C46" s="22">
        <v>3220</v>
      </c>
      <c r="D46" s="22"/>
      <c r="E46" s="22"/>
      <c r="F46" s="22">
        <v>47</v>
      </c>
      <c r="G46" s="22"/>
      <c r="H46" s="22"/>
      <c r="I46" s="180"/>
      <c r="J46" s="218"/>
      <c r="K46" s="218"/>
      <c r="L46" s="218"/>
      <c r="M46" s="218"/>
      <c r="N46" s="218"/>
      <c r="O46" s="218"/>
      <c r="P46" s="107"/>
      <c r="U46" s="98"/>
      <c r="V46" s="98"/>
      <c r="W46" s="97"/>
    </row>
    <row r="47" spans="1:38" x14ac:dyDescent="0.25">
      <c r="A47" s="115" t="s">
        <v>21</v>
      </c>
      <c r="B47" s="22">
        <v>5970</v>
      </c>
      <c r="C47" s="22">
        <v>9402</v>
      </c>
      <c r="D47" s="22">
        <v>13</v>
      </c>
      <c r="E47" s="22">
        <v>75</v>
      </c>
      <c r="F47" s="22">
        <v>72</v>
      </c>
      <c r="G47" s="22"/>
      <c r="H47" s="22"/>
      <c r="I47" s="180">
        <v>40</v>
      </c>
      <c r="J47" s="218"/>
      <c r="K47" s="218"/>
      <c r="L47" s="218"/>
      <c r="M47" s="218"/>
      <c r="N47" s="218"/>
      <c r="O47" s="218"/>
      <c r="P47" s="107"/>
      <c r="U47" s="100"/>
      <c r="V47" s="98"/>
      <c r="W47" s="97"/>
    </row>
    <row r="48" spans="1:38" x14ac:dyDescent="0.25">
      <c r="A48" s="115" t="s">
        <v>22</v>
      </c>
      <c r="B48" s="22">
        <v>5790</v>
      </c>
      <c r="C48" s="22">
        <v>10020</v>
      </c>
      <c r="D48" s="22">
        <v>2</v>
      </c>
      <c r="E48" s="22">
        <v>35</v>
      </c>
      <c r="F48" s="22">
        <v>57</v>
      </c>
      <c r="G48" s="22">
        <v>244</v>
      </c>
      <c r="H48" s="22"/>
      <c r="I48" s="180"/>
      <c r="J48" s="218"/>
      <c r="K48" s="218"/>
      <c r="L48" s="218"/>
      <c r="M48" s="218"/>
      <c r="N48" s="218"/>
      <c r="O48" s="218"/>
      <c r="P48" s="107"/>
      <c r="U48" s="100"/>
      <c r="V48" s="98"/>
      <c r="W48" s="97"/>
    </row>
    <row r="49" spans="1:29" ht="15.75" thickBot="1" x14ac:dyDescent="0.3">
      <c r="A49" s="108" t="s">
        <v>31</v>
      </c>
      <c r="B49" s="109">
        <f t="shared" ref="B49:G49" si="1">SUM(B37:B48)</f>
        <v>109280</v>
      </c>
      <c r="C49" s="109">
        <f t="shared" si="1"/>
        <v>65582</v>
      </c>
      <c r="D49" s="109">
        <f t="shared" si="1"/>
        <v>103</v>
      </c>
      <c r="E49" s="109">
        <f t="shared" si="1"/>
        <v>658</v>
      </c>
      <c r="F49" s="109">
        <f t="shared" si="1"/>
        <v>916</v>
      </c>
      <c r="G49" s="109">
        <f t="shared" si="1"/>
        <v>658</v>
      </c>
      <c r="H49" s="109"/>
      <c r="I49" s="109">
        <f>SUM(I37:I48)</f>
        <v>140</v>
      </c>
      <c r="J49" s="220"/>
      <c r="K49" s="220"/>
      <c r="L49" s="220"/>
      <c r="M49" s="220"/>
      <c r="N49" s="220"/>
      <c r="O49" s="220"/>
      <c r="P49" s="117"/>
      <c r="U49" s="100"/>
      <c r="V49" s="98"/>
      <c r="W49" s="97"/>
    </row>
    <row r="50" spans="1:29" ht="15.75" thickBot="1" x14ac:dyDescent="0.3">
      <c r="A50" s="447">
        <v>2018</v>
      </c>
      <c r="B50" s="448"/>
      <c r="C50" s="448"/>
      <c r="D50" s="448"/>
      <c r="E50" s="448"/>
      <c r="F50" s="448"/>
      <c r="G50" s="448"/>
      <c r="H50" s="448"/>
      <c r="I50" s="448"/>
      <c r="J50" s="448"/>
      <c r="K50" s="448"/>
      <c r="L50" s="448"/>
      <c r="M50" s="448"/>
      <c r="N50" s="448"/>
      <c r="O50" s="448"/>
      <c r="P50" s="449"/>
      <c r="U50" s="99"/>
      <c r="V50" s="98"/>
      <c r="W50" s="97"/>
    </row>
    <row r="51" spans="1:29" x14ac:dyDescent="0.25">
      <c r="A51" s="111" t="s">
        <v>23</v>
      </c>
      <c r="B51" s="104">
        <f>'Registros Residuos'!N276</f>
        <v>0</v>
      </c>
      <c r="C51" s="104">
        <f>'Registros Residuos'!N278</f>
        <v>0</v>
      </c>
      <c r="D51" s="104">
        <f>'Registros Residuos'!N280</f>
        <v>0</v>
      </c>
      <c r="E51" s="104">
        <f>'Registros Residuos'!N277</f>
        <v>0</v>
      </c>
      <c r="F51" s="104">
        <f>'Registros Residuos'!N279</f>
        <v>0</v>
      </c>
      <c r="G51" s="105">
        <f>'Registros Residuos'!N281</f>
        <v>0</v>
      </c>
      <c r="H51" s="105">
        <f>'Registros Residuos'!N282</f>
        <v>0</v>
      </c>
      <c r="I51" s="105"/>
      <c r="J51" s="217"/>
      <c r="K51" s="217"/>
      <c r="L51" s="217"/>
      <c r="M51" s="217"/>
      <c r="N51" s="217"/>
      <c r="O51" s="217"/>
      <c r="P51" s="106"/>
      <c r="U51" s="100"/>
      <c r="V51" s="98"/>
      <c r="W51" s="97"/>
    </row>
    <row r="52" spans="1:29" x14ac:dyDescent="0.25">
      <c r="A52" s="112" t="s">
        <v>24</v>
      </c>
      <c r="B52" s="8">
        <f>'Registros Residuos'!N293</f>
        <v>0</v>
      </c>
      <c r="C52" s="8">
        <f>'Registros Residuos'!N295</f>
        <v>0</v>
      </c>
      <c r="D52" s="8">
        <f>'Registros Residuos'!N297</f>
        <v>0</v>
      </c>
      <c r="E52" s="8">
        <f>'Registros Residuos'!N294</f>
        <v>0</v>
      </c>
      <c r="F52" s="8">
        <f>'Registros Residuos'!N296</f>
        <v>0</v>
      </c>
      <c r="G52" s="22">
        <f>'Registros Residuos'!N298</f>
        <v>0</v>
      </c>
      <c r="H52" s="22">
        <f>'Registros Residuos'!N299</f>
        <v>0</v>
      </c>
      <c r="I52" s="22"/>
      <c r="J52" s="218"/>
      <c r="K52" s="218"/>
      <c r="L52" s="218"/>
      <c r="M52" s="218"/>
      <c r="N52" s="218"/>
      <c r="O52" s="218"/>
      <c r="P52" s="107"/>
      <c r="U52" s="100"/>
      <c r="V52" s="98"/>
      <c r="W52" s="97"/>
    </row>
    <row r="53" spans="1:29" x14ac:dyDescent="0.25">
      <c r="A53" s="112" t="s">
        <v>25</v>
      </c>
      <c r="B53" s="8">
        <f>'Registros Residuos'!N310</f>
        <v>0</v>
      </c>
      <c r="C53" s="8">
        <f>'Registros Residuos'!N312</f>
        <v>0</v>
      </c>
      <c r="D53" s="8">
        <f>'Registros Residuos'!N314</f>
        <v>0</v>
      </c>
      <c r="E53" s="8">
        <f>'Registros Residuos'!N311</f>
        <v>0</v>
      </c>
      <c r="F53" s="8">
        <f>'Registros Residuos'!N313</f>
        <v>0</v>
      </c>
      <c r="G53" s="22">
        <f>'Registros Residuos'!N315</f>
        <v>0</v>
      </c>
      <c r="H53" s="22">
        <f>'Registros Residuos'!N316</f>
        <v>0</v>
      </c>
      <c r="I53" s="22"/>
      <c r="J53" s="218"/>
      <c r="K53" s="218"/>
      <c r="L53" s="218"/>
      <c r="M53" s="218"/>
      <c r="N53" s="218"/>
      <c r="O53" s="218"/>
      <c r="P53" s="107"/>
      <c r="U53" s="100"/>
      <c r="V53" s="98"/>
      <c r="W53" s="97"/>
    </row>
    <row r="54" spans="1:29" x14ac:dyDescent="0.25">
      <c r="A54" s="113" t="s">
        <v>9</v>
      </c>
      <c r="B54" s="22">
        <f>'Registros Residuos'!N324</f>
        <v>0</v>
      </c>
      <c r="C54" s="22">
        <f>'Registros Residuos'!N326</f>
        <v>0</v>
      </c>
      <c r="D54" s="22">
        <f>'Registros Residuos'!N328</f>
        <v>0</v>
      </c>
      <c r="E54" s="22">
        <f>'Registros Residuos'!N325</f>
        <v>0</v>
      </c>
      <c r="F54" s="22">
        <f>'Registros Residuos'!N327</f>
        <v>0</v>
      </c>
      <c r="G54" s="22">
        <f>'Registros Residuos'!N329</f>
        <v>0</v>
      </c>
      <c r="H54" s="22">
        <f>'Registros Residuos'!N330</f>
        <v>0</v>
      </c>
      <c r="I54" s="22"/>
      <c r="J54" s="218"/>
      <c r="K54" s="218"/>
      <c r="L54" s="218"/>
      <c r="M54" s="218"/>
      <c r="N54" s="218"/>
      <c r="O54" s="218"/>
      <c r="P54" s="107"/>
      <c r="U54" s="100"/>
      <c r="V54" s="98"/>
      <c r="W54" s="97"/>
    </row>
    <row r="55" spans="1:29" x14ac:dyDescent="0.25">
      <c r="A55" s="114" t="s">
        <v>15</v>
      </c>
      <c r="B55" s="22">
        <f>'Registros Residuos'!N342</f>
        <v>0</v>
      </c>
      <c r="C55" s="22">
        <f>'Registros Residuos'!N344</f>
        <v>0</v>
      </c>
      <c r="D55" s="22">
        <f>'Registros Residuos'!N346</f>
        <v>0</v>
      </c>
      <c r="E55" s="22">
        <f>'Registros Residuos'!N343</f>
        <v>0</v>
      </c>
      <c r="F55" s="22">
        <f>'Registros Residuos'!N345</f>
        <v>0</v>
      </c>
      <c r="G55" s="22">
        <f>'Registros Residuos'!N347</f>
        <v>0</v>
      </c>
      <c r="H55" s="22">
        <f>'Registros Residuos'!N348</f>
        <v>0</v>
      </c>
      <c r="I55" s="22"/>
      <c r="J55" s="218"/>
      <c r="K55" s="218"/>
      <c r="L55" s="218"/>
      <c r="M55" s="218"/>
      <c r="N55" s="218"/>
      <c r="O55" s="218"/>
      <c r="P55" s="107"/>
      <c r="U55" s="99"/>
      <c r="V55" s="98"/>
    </row>
    <row r="56" spans="1:29" x14ac:dyDescent="0.25">
      <c r="A56" s="114" t="s">
        <v>16</v>
      </c>
      <c r="B56" s="22">
        <f>'Registros Residuos'!N358</f>
        <v>0</v>
      </c>
      <c r="C56" s="22">
        <f>'Registros Residuos'!N360</f>
        <v>0</v>
      </c>
      <c r="D56" s="22">
        <v>0</v>
      </c>
      <c r="E56" s="22">
        <f>'Registros Residuos'!N359</f>
        <v>0</v>
      </c>
      <c r="F56" s="22">
        <f>'Registros Residuos'!N361</f>
        <v>0</v>
      </c>
      <c r="G56" s="22">
        <f>'Registros Residuos'!N363</f>
        <v>0</v>
      </c>
      <c r="H56" s="22">
        <f>'Registros Residuos'!N364</f>
        <v>0</v>
      </c>
      <c r="I56" s="22"/>
      <c r="J56" s="218">
        <f>'Registros Residuos'!N366</f>
        <v>0</v>
      </c>
      <c r="K56" s="218">
        <f>'Registros Residuos'!N362</f>
        <v>0</v>
      </c>
      <c r="L56" s="218"/>
      <c r="M56" s="218"/>
      <c r="N56" s="218"/>
      <c r="O56" s="218">
        <f>'Registros Residuos'!N365</f>
        <v>0</v>
      </c>
      <c r="P56" s="107"/>
      <c r="U56" s="100"/>
      <c r="V56" s="98"/>
      <c r="Y56" s="179"/>
      <c r="Z56" s="179"/>
      <c r="AA56" s="179"/>
      <c r="AB56" s="179"/>
      <c r="AC56" s="179"/>
    </row>
    <row r="57" spans="1:29" x14ac:dyDescent="0.25">
      <c r="A57" s="114" t="s">
        <v>17</v>
      </c>
      <c r="B57" s="22">
        <f>'Registros Residuos'!N373</f>
        <v>0</v>
      </c>
      <c r="C57" s="22">
        <f>'Registros Residuos'!N375</f>
        <v>0</v>
      </c>
      <c r="D57" s="22">
        <f>'Registros Residuos'!N380</f>
        <v>0</v>
      </c>
      <c r="E57" s="22">
        <f>'Registros Residuos'!N374</f>
        <v>0</v>
      </c>
      <c r="F57" s="22">
        <f>'Registros Residuos'!N376</f>
        <v>0</v>
      </c>
      <c r="G57" s="22">
        <f>'Registros Residuos'!N378</f>
        <v>0</v>
      </c>
      <c r="H57" s="22">
        <f>'Registros Residuos'!N379</f>
        <v>0</v>
      </c>
      <c r="I57" s="22"/>
      <c r="J57" s="218"/>
      <c r="K57" s="218"/>
      <c r="L57" s="218"/>
      <c r="M57" s="218"/>
      <c r="N57" s="218"/>
      <c r="O57" s="218"/>
      <c r="P57" s="107"/>
      <c r="U57" s="98"/>
      <c r="V57" s="98"/>
      <c r="Y57" s="179"/>
      <c r="Z57" s="179"/>
      <c r="AA57" s="179"/>
      <c r="AB57" s="179"/>
      <c r="AC57" s="179"/>
    </row>
    <row r="58" spans="1:29" x14ac:dyDescent="0.25">
      <c r="A58" s="114" t="s">
        <v>18</v>
      </c>
      <c r="B58" s="22">
        <f>'Registros Residuos'!N391</f>
        <v>0</v>
      </c>
      <c r="C58" s="22">
        <f>'Registros Residuos'!N393</f>
        <v>0</v>
      </c>
      <c r="D58" s="22">
        <f>'Registros Residuos'!N392</f>
        <v>0</v>
      </c>
      <c r="E58" s="22">
        <f>'Registros Residuos'!N392</f>
        <v>0</v>
      </c>
      <c r="F58" s="22">
        <f>'Registros Residuos'!N394</f>
        <v>0</v>
      </c>
      <c r="G58" s="22">
        <f>'Registros Residuos'!N396</f>
        <v>0</v>
      </c>
      <c r="H58" s="22">
        <f>'Registros Residuos'!N397</f>
        <v>0</v>
      </c>
      <c r="I58" s="22">
        <f>'Registros Residuos'!N399</f>
        <v>0</v>
      </c>
      <c r="J58" s="218">
        <f>'Registros Residuos'!N400</f>
        <v>0</v>
      </c>
      <c r="K58" s="218">
        <f>'Registros Residuos'!N395</f>
        <v>0</v>
      </c>
      <c r="L58" s="218">
        <f>'Registros Residuos'!N398</f>
        <v>0</v>
      </c>
      <c r="M58" s="218">
        <f>'Registros Residuos'!N401</f>
        <v>0</v>
      </c>
      <c r="O58" s="218"/>
      <c r="P58" s="107"/>
      <c r="U58" s="98"/>
      <c r="V58" s="98"/>
      <c r="Y58" s="179"/>
      <c r="Z58" s="179"/>
      <c r="AA58" s="179"/>
      <c r="AB58" s="179"/>
      <c r="AC58" s="179"/>
    </row>
    <row r="59" spans="1:29" x14ac:dyDescent="0.25">
      <c r="A59" s="114" t="s">
        <v>19</v>
      </c>
      <c r="B59" s="22">
        <f>'Registros Residuos'!N409</f>
        <v>0</v>
      </c>
      <c r="C59" s="22">
        <f>'Registros Residuos'!N411</f>
        <v>0</v>
      </c>
      <c r="D59" s="22">
        <f>'Registros Residuos'!N416</f>
        <v>0</v>
      </c>
      <c r="E59" s="22">
        <f>'Registros Residuos'!N410</f>
        <v>0</v>
      </c>
      <c r="F59" s="22">
        <f>'Registros Residuos'!N412</f>
        <v>0</v>
      </c>
      <c r="G59" s="22">
        <f>'Registros Residuos'!N414</f>
        <v>0</v>
      </c>
      <c r="H59" s="22">
        <f>'Registros Residuos'!N415</f>
        <v>0</v>
      </c>
      <c r="I59" s="22"/>
      <c r="J59" s="218"/>
      <c r="K59" s="218">
        <f>'Registros Residuos'!N413</f>
        <v>0</v>
      </c>
      <c r="L59" s="218"/>
      <c r="M59" s="218"/>
      <c r="N59" s="218">
        <f>'Registros Residuos'!I407</f>
        <v>0</v>
      </c>
      <c r="O59" s="218"/>
      <c r="P59" s="107"/>
      <c r="U59" s="98"/>
      <c r="V59" s="98"/>
    </row>
    <row r="60" spans="1:29" x14ac:dyDescent="0.25">
      <c r="A60" s="115" t="s">
        <v>20</v>
      </c>
      <c r="B60" s="22">
        <f>'Registros Residuos'!N426</f>
        <v>0</v>
      </c>
      <c r="C60" s="22">
        <f>'Registros Residuos'!N428</f>
        <v>0</v>
      </c>
      <c r="D60" s="22">
        <f>'Registros Residuos'!N431</f>
        <v>0</v>
      </c>
      <c r="E60" s="22">
        <f>'Registros Residuos'!N427</f>
        <v>0</v>
      </c>
      <c r="F60" s="22">
        <f>'Registros Residuos'!N429</f>
        <v>0</v>
      </c>
      <c r="G60" s="22">
        <f>'Registros Residuos'!N431</f>
        <v>0</v>
      </c>
      <c r="H60" s="22">
        <f>'Registros Residuos'!N432</f>
        <v>0</v>
      </c>
      <c r="I60" s="22"/>
      <c r="J60" s="218"/>
      <c r="K60" s="218"/>
      <c r="L60" s="218">
        <f>'Registros Residuos'!N433</f>
        <v>0</v>
      </c>
      <c r="M60" s="218"/>
      <c r="N60" s="218"/>
      <c r="O60" s="218"/>
      <c r="P60" s="107"/>
      <c r="U60" s="98"/>
      <c r="V60" s="98"/>
    </row>
    <row r="61" spans="1:29" x14ac:dyDescent="0.25">
      <c r="A61" s="116" t="s">
        <v>21</v>
      </c>
      <c r="B61" s="22">
        <f>'Registros Residuos'!N441</f>
        <v>0</v>
      </c>
      <c r="C61" s="22">
        <f>'Registros Residuos'!N443</f>
        <v>0</v>
      </c>
      <c r="D61" s="22">
        <f>'Registros Residuos'!N442</f>
        <v>0</v>
      </c>
      <c r="E61" s="22">
        <f>'Registros Residuos'!N442</f>
        <v>0</v>
      </c>
      <c r="F61" s="22">
        <f>'Registros Residuos'!N444</f>
        <v>0</v>
      </c>
      <c r="G61" s="22">
        <f>'Registros Residuos'!N446</f>
        <v>0</v>
      </c>
      <c r="H61" s="22">
        <f>'Registros Residuos'!N447</f>
        <v>0</v>
      </c>
      <c r="I61" s="22"/>
      <c r="J61" s="218"/>
      <c r="K61" s="218"/>
      <c r="L61" s="218"/>
      <c r="M61" s="218"/>
      <c r="N61" s="218"/>
      <c r="O61" s="218"/>
      <c r="P61" s="107"/>
      <c r="U61" s="98"/>
      <c r="V61" s="98"/>
    </row>
    <row r="62" spans="1:29" x14ac:dyDescent="0.25">
      <c r="A62" s="116" t="s">
        <v>22</v>
      </c>
      <c r="B62" s="22"/>
      <c r="C62" s="22"/>
      <c r="D62" s="22"/>
      <c r="E62" s="22"/>
      <c r="F62" s="22"/>
      <c r="G62" s="22"/>
      <c r="H62" s="22"/>
      <c r="I62" s="22"/>
      <c r="J62" s="218"/>
      <c r="K62" s="218"/>
      <c r="L62" s="218"/>
      <c r="M62" s="218"/>
      <c r="N62" s="218"/>
      <c r="O62" s="218"/>
      <c r="P62" s="107"/>
      <c r="U62" s="98"/>
      <c r="V62" s="98"/>
    </row>
    <row r="63" spans="1:29" ht="15.75" thickBot="1" x14ac:dyDescent="0.3">
      <c r="A63" s="108" t="s">
        <v>31</v>
      </c>
      <c r="B63" s="109">
        <f>SUM(B51:B62)</f>
        <v>0</v>
      </c>
      <c r="C63" s="109">
        <f>SUM(C51:C62)</f>
        <v>0</v>
      </c>
      <c r="D63" s="109">
        <f>SUM(D51:D62)</f>
        <v>0</v>
      </c>
      <c r="E63" s="109">
        <f>SUM(E51:E62)</f>
        <v>0</v>
      </c>
      <c r="F63" s="109">
        <f>SUM(F51:F62)</f>
        <v>0</v>
      </c>
      <c r="G63" s="109">
        <f t="shared" ref="G63:P63" si="2">SUM(G51:G62)</f>
        <v>0</v>
      </c>
      <c r="H63" s="109">
        <f t="shared" si="2"/>
        <v>0</v>
      </c>
      <c r="I63" s="109">
        <f t="shared" si="2"/>
        <v>0</v>
      </c>
      <c r="J63" s="109">
        <f t="shared" si="2"/>
        <v>0</v>
      </c>
      <c r="K63" s="109">
        <f t="shared" si="2"/>
        <v>0</v>
      </c>
      <c r="L63" s="109">
        <f t="shared" si="2"/>
        <v>0</v>
      </c>
      <c r="M63" s="109">
        <f t="shared" si="2"/>
        <v>0</v>
      </c>
      <c r="N63" s="109">
        <f t="shared" si="2"/>
        <v>0</v>
      </c>
      <c r="O63" s="109">
        <f t="shared" si="2"/>
        <v>0</v>
      </c>
      <c r="P63" s="109">
        <f t="shared" si="2"/>
        <v>0</v>
      </c>
      <c r="U63" s="98"/>
      <c r="V63" s="98"/>
    </row>
    <row r="64" spans="1:29" x14ac:dyDescent="0.25">
      <c r="U64" s="98"/>
      <c r="V64" s="98"/>
    </row>
    <row r="65" spans="21:22" x14ac:dyDescent="0.25">
      <c r="U65" s="98"/>
      <c r="V65" s="98"/>
    </row>
    <row r="66" spans="21:22" x14ac:dyDescent="0.25">
      <c r="U66" s="100"/>
      <c r="V66" s="98"/>
    </row>
    <row r="67" spans="21:22" x14ac:dyDescent="0.25">
      <c r="U67" s="100"/>
      <c r="V67" s="98"/>
    </row>
    <row r="68" spans="21:22" x14ac:dyDescent="0.25">
      <c r="U68" s="100"/>
      <c r="V68" s="98"/>
    </row>
    <row r="69" spans="21:22" x14ac:dyDescent="0.25">
      <c r="U69" s="99"/>
      <c r="V69" s="98"/>
    </row>
    <row r="70" spans="21:22" x14ac:dyDescent="0.25">
      <c r="U70" s="100"/>
      <c r="V70" s="98"/>
    </row>
  </sheetData>
  <autoFilter ref="A15:P63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9">
    <mergeCell ref="A50:P50"/>
    <mergeCell ref="B15:P15"/>
    <mergeCell ref="A1:D3"/>
    <mergeCell ref="E1:P3"/>
    <mergeCell ref="W11:X11"/>
    <mergeCell ref="A22:P22"/>
    <mergeCell ref="A17:P17"/>
    <mergeCell ref="A36:P36"/>
    <mergeCell ref="A15:A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workbookViewId="0">
      <selection activeCell="A31" sqref="A31"/>
    </sheetView>
  </sheetViews>
  <sheetFormatPr baseColWidth="10" defaultRowHeight="15" x14ac:dyDescent="0.25"/>
  <cols>
    <col min="1" max="1" width="26.140625" customWidth="1"/>
    <col min="2" max="2" width="17.42578125" customWidth="1"/>
    <col min="3" max="3" width="12.42578125" customWidth="1"/>
    <col min="4" max="4" width="15.85546875" customWidth="1"/>
  </cols>
  <sheetData>
    <row r="2" spans="1:14" ht="15.75" thickBot="1" x14ac:dyDescent="0.3">
      <c r="G2" s="179"/>
      <c r="H2" s="179"/>
      <c r="I2" s="179"/>
      <c r="J2" s="179"/>
      <c r="K2" s="179"/>
      <c r="L2" s="179"/>
      <c r="M2" s="179"/>
      <c r="N2" s="179"/>
    </row>
    <row r="3" spans="1:14" ht="18.75" x14ac:dyDescent="0.3">
      <c r="A3" s="481" t="s">
        <v>74</v>
      </c>
      <c r="B3" s="478" t="s">
        <v>75</v>
      </c>
      <c r="C3" s="479"/>
      <c r="D3" s="480"/>
      <c r="F3" s="179"/>
      <c r="G3" s="179"/>
      <c r="H3" s="179"/>
      <c r="I3" s="179"/>
      <c r="J3" s="179"/>
      <c r="K3" s="179"/>
      <c r="L3" s="179"/>
      <c r="M3" s="179"/>
      <c r="N3" s="179"/>
    </row>
    <row r="4" spans="1:14" s="179" customFormat="1" ht="16.5" thickBot="1" x14ac:dyDescent="0.3">
      <c r="A4" s="482"/>
      <c r="B4" s="250">
        <v>2016</v>
      </c>
      <c r="C4" s="251">
        <v>2017</v>
      </c>
      <c r="D4" s="252">
        <v>2018</v>
      </c>
    </row>
    <row r="5" spans="1:14" ht="15.75" thickBot="1" x14ac:dyDescent="0.3">
      <c r="A5" s="241" t="s">
        <v>10</v>
      </c>
      <c r="B5" s="253">
        <f>RSxAÑO!B35</f>
        <v>31600</v>
      </c>
      <c r="C5" s="45">
        <f>RSxAÑO!B49</f>
        <v>109280</v>
      </c>
      <c r="D5" s="254">
        <f>RSxAÑO!B63</f>
        <v>0</v>
      </c>
      <c r="F5" s="179"/>
      <c r="G5" s="179"/>
      <c r="H5" s="179"/>
      <c r="I5" s="179"/>
      <c r="J5" s="179"/>
      <c r="K5" s="179"/>
      <c r="L5" s="179"/>
      <c r="M5" s="179"/>
      <c r="N5" s="179"/>
    </row>
    <row r="6" spans="1:14" ht="15.75" thickBot="1" x14ac:dyDescent="0.3">
      <c r="A6" s="242" t="s">
        <v>11</v>
      </c>
      <c r="B6" s="255">
        <f>RSxAÑO!C35</f>
        <v>22530</v>
      </c>
      <c r="C6" s="23">
        <f>RSxAÑO!C49</f>
        <v>65582</v>
      </c>
      <c r="D6" s="256">
        <f>RSxAÑO!C63</f>
        <v>0</v>
      </c>
      <c r="F6" s="179"/>
      <c r="G6" s="179"/>
      <c r="H6" s="179"/>
      <c r="I6" s="179"/>
      <c r="J6" s="179"/>
      <c r="K6" s="179"/>
      <c r="L6" s="179"/>
      <c r="M6" s="179"/>
      <c r="N6" s="179"/>
    </row>
    <row r="7" spans="1:14" ht="15.75" thickBot="1" x14ac:dyDescent="0.3">
      <c r="A7" s="243" t="s">
        <v>12</v>
      </c>
      <c r="B7" s="255">
        <f>RSxAÑO!D35</f>
        <v>5</v>
      </c>
      <c r="C7" s="23">
        <f>RSxAÑO!D49</f>
        <v>103</v>
      </c>
      <c r="D7" s="256">
        <f>RSxAÑO!D63</f>
        <v>0</v>
      </c>
      <c r="F7" s="179"/>
      <c r="G7" s="179"/>
      <c r="H7" s="179"/>
      <c r="I7" s="179"/>
      <c r="J7" s="179"/>
      <c r="K7" s="179"/>
      <c r="L7" s="179"/>
      <c r="M7" s="179"/>
      <c r="N7" s="179"/>
    </row>
    <row r="8" spans="1:14" ht="15.75" thickBot="1" x14ac:dyDescent="0.3">
      <c r="A8" s="244" t="s">
        <v>13</v>
      </c>
      <c r="B8" s="255">
        <f>RSxAÑO!E35</f>
        <v>273</v>
      </c>
      <c r="C8" s="23">
        <f>RSxAÑO!E49</f>
        <v>658</v>
      </c>
      <c r="D8" s="256">
        <f>RSxAÑO!E63</f>
        <v>0</v>
      </c>
      <c r="F8" s="179"/>
      <c r="G8" s="179"/>
      <c r="H8" s="179"/>
      <c r="I8" s="179"/>
      <c r="J8" s="179"/>
      <c r="K8" s="179"/>
      <c r="L8" s="179"/>
      <c r="M8" s="179"/>
      <c r="N8" s="179"/>
    </row>
    <row r="9" spans="1:14" ht="15.75" thickBot="1" x14ac:dyDescent="0.3">
      <c r="A9" s="245" t="s">
        <v>14</v>
      </c>
      <c r="B9" s="255">
        <f>RSxAÑO!F35</f>
        <v>5152</v>
      </c>
      <c r="C9" s="23">
        <f>RSxAÑO!F49</f>
        <v>916</v>
      </c>
      <c r="D9" s="256">
        <f>RSxAÑO!F63</f>
        <v>0</v>
      </c>
      <c r="F9" s="179"/>
      <c r="G9" s="179"/>
      <c r="H9" s="179"/>
      <c r="I9" s="179"/>
      <c r="J9" s="179"/>
      <c r="K9" s="179"/>
      <c r="L9" s="179"/>
      <c r="M9" s="179"/>
      <c r="N9" s="179"/>
    </row>
    <row r="10" spans="1:14" ht="15.75" thickBot="1" x14ac:dyDescent="0.3">
      <c r="A10" s="246" t="s">
        <v>63</v>
      </c>
      <c r="B10" s="255">
        <f>RSxAÑO!G35</f>
        <v>0</v>
      </c>
      <c r="C10" s="23">
        <f>RSxAÑO!G49</f>
        <v>658</v>
      </c>
      <c r="D10" s="256">
        <f>RSxAÑO!G63</f>
        <v>0</v>
      </c>
      <c r="F10" s="179"/>
      <c r="G10" s="179"/>
      <c r="H10" s="179"/>
      <c r="I10" s="179"/>
      <c r="J10" s="179"/>
      <c r="K10" s="179"/>
      <c r="L10" s="179"/>
      <c r="M10" s="179"/>
      <c r="N10" s="179"/>
    </row>
    <row r="11" spans="1:14" ht="15.75" thickBot="1" x14ac:dyDescent="0.3">
      <c r="A11" s="246" t="s">
        <v>66</v>
      </c>
      <c r="B11" s="255">
        <f>RSxAÑO!H35</f>
        <v>0</v>
      </c>
      <c r="C11" s="23">
        <f>RSxAÑO!H49</f>
        <v>0</v>
      </c>
      <c r="D11" s="256">
        <f>RSxAÑO!H63</f>
        <v>0</v>
      </c>
      <c r="F11" s="179"/>
      <c r="G11" s="179"/>
      <c r="H11" s="179"/>
      <c r="I11" s="179"/>
      <c r="J11" s="179"/>
      <c r="K11" s="179"/>
      <c r="L11" s="179"/>
      <c r="M11" s="179"/>
      <c r="N11" s="179"/>
    </row>
    <row r="12" spans="1:14" ht="15.75" thickBot="1" x14ac:dyDescent="0.3">
      <c r="A12" s="247" t="s">
        <v>52</v>
      </c>
      <c r="B12" s="255">
        <f>RSxAÑO!I35</f>
        <v>0</v>
      </c>
      <c r="C12" s="23">
        <f>RSxAÑO!I49</f>
        <v>140</v>
      </c>
      <c r="D12" s="256">
        <f>RSxAÑO!I63</f>
        <v>0</v>
      </c>
      <c r="F12" s="179"/>
      <c r="G12" s="179"/>
      <c r="H12" s="179"/>
      <c r="I12" s="179"/>
      <c r="J12" s="179"/>
      <c r="K12" s="179"/>
      <c r="L12" s="179"/>
      <c r="M12" s="179"/>
      <c r="N12" s="179"/>
    </row>
    <row r="13" spans="1:14" ht="15.75" thickBot="1" x14ac:dyDescent="0.3">
      <c r="A13" s="248" t="s">
        <v>53</v>
      </c>
      <c r="B13" s="255">
        <f>RSxAÑO!J35</f>
        <v>360</v>
      </c>
      <c r="C13" s="23">
        <f>RSxAÑO!J49</f>
        <v>0</v>
      </c>
      <c r="D13" s="256">
        <f>RSxAÑO!J63</f>
        <v>0</v>
      </c>
      <c r="F13" s="179"/>
      <c r="G13" s="179"/>
      <c r="H13" s="179"/>
      <c r="I13" s="179"/>
      <c r="J13" s="179"/>
      <c r="K13" s="179"/>
      <c r="L13" s="179"/>
      <c r="M13" s="179"/>
      <c r="N13" s="179"/>
    </row>
    <row r="14" spans="1:14" ht="15.75" thickBot="1" x14ac:dyDescent="0.3">
      <c r="A14" s="236" t="s">
        <v>56</v>
      </c>
      <c r="B14" s="255">
        <f>RSxAÑO!K35</f>
        <v>0</v>
      </c>
      <c r="C14" s="23">
        <f>RSxAÑO!K49</f>
        <v>0</v>
      </c>
      <c r="D14" s="256">
        <f>RSxAÑO!K63</f>
        <v>0</v>
      </c>
      <c r="F14" s="179"/>
      <c r="G14" s="179"/>
      <c r="H14" s="179"/>
      <c r="I14" s="179"/>
      <c r="J14" s="179"/>
      <c r="K14" s="179"/>
      <c r="L14" s="179"/>
      <c r="M14" s="179"/>
      <c r="N14" s="179"/>
    </row>
    <row r="15" spans="1:14" ht="15.75" thickBot="1" x14ac:dyDescent="0.3">
      <c r="A15" s="237" t="s">
        <v>70</v>
      </c>
      <c r="B15" s="255">
        <f>RSxAÑO!L35</f>
        <v>0</v>
      </c>
      <c r="C15" s="23">
        <f>RSxAÑO!L49</f>
        <v>0</v>
      </c>
      <c r="D15" s="256">
        <f>RSxAÑO!L63</f>
        <v>0</v>
      </c>
    </row>
    <row r="16" spans="1:14" ht="15.75" thickBot="1" x14ac:dyDescent="0.3">
      <c r="A16" s="238" t="s">
        <v>69</v>
      </c>
      <c r="B16" s="255">
        <f>RSxAÑO!M35</f>
        <v>0</v>
      </c>
      <c r="C16" s="23">
        <f>RSxAÑO!M49</f>
        <v>0</v>
      </c>
      <c r="D16" s="256">
        <f>RSxAÑO!M63</f>
        <v>0</v>
      </c>
    </row>
    <row r="17" spans="1:4" ht="15.75" thickBot="1" x14ac:dyDescent="0.3">
      <c r="A17" s="239" t="s">
        <v>72</v>
      </c>
      <c r="B17" s="255">
        <f>RSxAÑO!N35</f>
        <v>0</v>
      </c>
      <c r="C17" s="23">
        <f>RSxAÑO!N49</f>
        <v>0</v>
      </c>
      <c r="D17" s="256">
        <f>RSxAÑO!N63</f>
        <v>0</v>
      </c>
    </row>
    <row r="18" spans="1:4" ht="15.75" thickBot="1" x14ac:dyDescent="0.3">
      <c r="A18" s="240" t="s">
        <v>68</v>
      </c>
      <c r="B18" s="255">
        <f>RSxAÑO!O35</f>
        <v>0</v>
      </c>
      <c r="C18" s="23">
        <f>RSxAÑO!O49</f>
        <v>0</v>
      </c>
      <c r="D18" s="256">
        <f>RSxAÑO!O63</f>
        <v>0</v>
      </c>
    </row>
    <row r="19" spans="1:4" ht="15.75" thickBot="1" x14ac:dyDescent="0.3">
      <c r="A19" s="249" t="s">
        <v>54</v>
      </c>
      <c r="B19" s="257">
        <f>RSxAÑO!P35</f>
        <v>0</v>
      </c>
      <c r="C19" s="46">
        <f>RSxAÑO!P49</f>
        <v>0</v>
      </c>
      <c r="D19" s="258">
        <f>RSxAÑO!P63</f>
        <v>0</v>
      </c>
    </row>
  </sheetData>
  <mergeCells count="2">
    <mergeCell ref="B3:D3"/>
    <mergeCell ref="A3:A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>
      <selection activeCell="J18" sqref="J18"/>
    </sheetView>
  </sheetViews>
  <sheetFormatPr baseColWidth="10" defaultRowHeight="15" x14ac:dyDescent="0.25"/>
  <cols>
    <col min="3" max="3" width="14.85546875" customWidth="1"/>
    <col min="4" max="4" width="14.85546875" style="179" customWidth="1"/>
    <col min="5" max="5" width="13.85546875" bestFit="1" customWidth="1"/>
    <col min="6" max="6" width="14.85546875" bestFit="1" customWidth="1"/>
    <col min="7" max="7" width="14.85546875" style="179" bestFit="1" customWidth="1"/>
    <col min="9" max="9" width="13.85546875" bestFit="1" customWidth="1"/>
    <col min="10" max="10" width="14.85546875" bestFit="1" customWidth="1"/>
  </cols>
  <sheetData>
    <row r="1" spans="2:10" s="179" customFormat="1" ht="15.75" thickBot="1" x14ac:dyDescent="0.3"/>
    <row r="2" spans="2:10" ht="15.75" thickBot="1" x14ac:dyDescent="0.3">
      <c r="C2" s="495" t="s">
        <v>93</v>
      </c>
      <c r="D2" s="496"/>
      <c r="E2" s="496"/>
      <c r="F2" s="496"/>
      <c r="G2" s="496"/>
      <c r="H2" s="496"/>
      <c r="I2" s="496"/>
      <c r="J2" s="497"/>
    </row>
    <row r="3" spans="2:10" x14ac:dyDescent="0.25">
      <c r="B3" s="271"/>
      <c r="C3" s="490" t="s">
        <v>92</v>
      </c>
      <c r="D3" s="490" t="s">
        <v>96</v>
      </c>
      <c r="E3" s="434">
        <v>2018</v>
      </c>
      <c r="F3" s="442"/>
      <c r="G3" s="501"/>
      <c r="H3" s="434">
        <v>2019</v>
      </c>
      <c r="I3" s="442"/>
      <c r="J3" s="501"/>
    </row>
    <row r="4" spans="2:10" ht="15.75" thickBot="1" x14ac:dyDescent="0.3">
      <c r="B4" s="273"/>
      <c r="C4" s="491"/>
      <c r="D4" s="491"/>
      <c r="E4" s="257" t="s">
        <v>28</v>
      </c>
      <c r="F4" s="46" t="s">
        <v>94</v>
      </c>
      <c r="G4" s="258" t="s">
        <v>97</v>
      </c>
      <c r="H4" s="257" t="s">
        <v>28</v>
      </c>
      <c r="I4" s="46" t="s">
        <v>94</v>
      </c>
      <c r="J4" s="258" t="s">
        <v>97</v>
      </c>
    </row>
    <row r="5" spans="2:10" s="179" customFormat="1" ht="30.75" thickBot="1" x14ac:dyDescent="0.3">
      <c r="B5" s="273"/>
      <c r="C5" s="418" t="s">
        <v>79</v>
      </c>
      <c r="D5" s="372" t="s">
        <v>98</v>
      </c>
      <c r="E5" s="253">
        <v>506</v>
      </c>
      <c r="F5" s="379">
        <v>413280</v>
      </c>
      <c r="G5" s="483">
        <f>SUM(F5:F7)</f>
        <v>413280</v>
      </c>
      <c r="H5" s="253">
        <v>824</v>
      </c>
      <c r="I5" s="387">
        <v>659200</v>
      </c>
      <c r="J5" s="498">
        <f>SUM(I5:I7)</f>
        <v>1192800</v>
      </c>
    </row>
    <row r="6" spans="2:10" s="179" customFormat="1" ht="30.75" thickBot="1" x14ac:dyDescent="0.3">
      <c r="B6" s="273"/>
      <c r="C6" s="419"/>
      <c r="D6" s="373" t="s">
        <v>99</v>
      </c>
      <c r="E6" s="255">
        <v>0</v>
      </c>
      <c r="F6" s="379">
        <v>0</v>
      </c>
      <c r="G6" s="485"/>
      <c r="H6" s="255">
        <v>237</v>
      </c>
      <c r="I6" s="387">
        <v>189600</v>
      </c>
      <c r="J6" s="485"/>
    </row>
    <row r="7" spans="2:10" ht="30" customHeight="1" thickBot="1" x14ac:dyDescent="0.3">
      <c r="B7" s="273"/>
      <c r="C7" s="500"/>
      <c r="D7" s="374" t="s">
        <v>100</v>
      </c>
      <c r="E7" s="386">
        <v>0</v>
      </c>
      <c r="F7" s="379">
        <v>0</v>
      </c>
      <c r="G7" s="486"/>
      <c r="H7" s="257">
        <v>430</v>
      </c>
      <c r="I7" s="389">
        <v>344000</v>
      </c>
      <c r="J7" s="486"/>
    </row>
    <row r="8" spans="2:10" s="179" customFormat="1" ht="30" customHeight="1" x14ac:dyDescent="0.25">
      <c r="B8" s="273"/>
      <c r="C8" s="418" t="s">
        <v>86</v>
      </c>
      <c r="D8" s="372" t="s">
        <v>101</v>
      </c>
      <c r="E8" s="380">
        <v>52820</v>
      </c>
      <c r="F8" s="379">
        <v>26292055</v>
      </c>
      <c r="G8" s="483">
        <f>SUM(F8:F10)</f>
        <v>30780825</v>
      </c>
      <c r="H8" s="380">
        <v>18340</v>
      </c>
      <c r="I8" s="379">
        <v>9170000</v>
      </c>
      <c r="J8" s="483">
        <f>SUM(I8:I10)</f>
        <v>10670000</v>
      </c>
    </row>
    <row r="9" spans="2:10" s="179" customFormat="1" ht="30" customHeight="1" thickBot="1" x14ac:dyDescent="0.3">
      <c r="B9" s="273"/>
      <c r="C9" s="502"/>
      <c r="D9" s="390" t="s">
        <v>103</v>
      </c>
      <c r="E9" s="386">
        <v>3870</v>
      </c>
      <c r="F9" s="388">
        <v>1050000</v>
      </c>
      <c r="G9" s="484"/>
      <c r="H9" s="391">
        <v>0</v>
      </c>
      <c r="I9" s="392">
        <v>0</v>
      </c>
      <c r="J9" s="499"/>
    </row>
    <row r="10" spans="2:10" s="179" customFormat="1" ht="30" customHeight="1" thickBot="1" x14ac:dyDescent="0.3">
      <c r="B10" s="273"/>
      <c r="C10" s="419"/>
      <c r="D10" s="373" t="s">
        <v>102</v>
      </c>
      <c r="E10" s="381">
        <v>8900</v>
      </c>
      <c r="F10" s="382">
        <v>3438770</v>
      </c>
      <c r="G10" s="485"/>
      <c r="H10" s="381">
        <v>3000</v>
      </c>
      <c r="I10" s="393">
        <v>1500000</v>
      </c>
      <c r="J10" s="485"/>
    </row>
    <row r="11" spans="2:10" s="179" customFormat="1" ht="30" customHeight="1" x14ac:dyDescent="0.25">
      <c r="B11" s="272"/>
      <c r="C11" s="418" t="s">
        <v>95</v>
      </c>
      <c r="D11" s="372" t="s">
        <v>84</v>
      </c>
      <c r="E11" s="253">
        <v>492</v>
      </c>
      <c r="F11" s="379">
        <v>89319</v>
      </c>
      <c r="G11" s="483">
        <f>SUM(F11:F13)</f>
        <v>121719</v>
      </c>
      <c r="H11" s="394">
        <v>1222.5</v>
      </c>
      <c r="I11" s="379">
        <v>206805</v>
      </c>
      <c r="J11" s="483">
        <f>SUM(I11:I13)</f>
        <v>279605</v>
      </c>
    </row>
    <row r="12" spans="2:10" s="179" customFormat="1" ht="30" customHeight="1" x14ac:dyDescent="0.25">
      <c r="B12" s="272"/>
      <c r="C12" s="419"/>
      <c r="D12" s="373" t="s">
        <v>12</v>
      </c>
      <c r="E12" s="255">
        <v>162</v>
      </c>
      <c r="F12" s="382">
        <v>32400</v>
      </c>
      <c r="G12" s="485"/>
      <c r="H12" s="255">
        <v>364</v>
      </c>
      <c r="I12" s="382">
        <v>72800</v>
      </c>
      <c r="J12" s="485"/>
    </row>
    <row r="13" spans="2:10" ht="45" customHeight="1" thickBot="1" x14ac:dyDescent="0.3">
      <c r="C13" s="500"/>
      <c r="D13" s="374" t="s">
        <v>90</v>
      </c>
      <c r="E13" s="386">
        <v>6672</v>
      </c>
      <c r="F13" s="385">
        <v>0</v>
      </c>
      <c r="G13" s="486"/>
      <c r="H13" s="257">
        <v>936</v>
      </c>
      <c r="I13" s="385">
        <v>0</v>
      </c>
      <c r="J13" s="486"/>
    </row>
    <row r="14" spans="2:10" s="179" customFormat="1" ht="45" customHeight="1" thickBot="1" x14ac:dyDescent="0.3">
      <c r="C14" s="377"/>
      <c r="D14" s="395"/>
      <c r="E14" s="396"/>
      <c r="F14" s="397"/>
      <c r="G14" s="398"/>
      <c r="H14" s="398"/>
      <c r="I14" s="397"/>
      <c r="J14" s="398"/>
    </row>
    <row r="15" spans="2:10" ht="15.75" thickBot="1" x14ac:dyDescent="0.3">
      <c r="C15" s="492" t="s">
        <v>106</v>
      </c>
      <c r="D15" s="493"/>
      <c r="E15" s="493"/>
      <c r="F15" s="493"/>
      <c r="G15" s="494"/>
    </row>
    <row r="16" spans="2:10" x14ac:dyDescent="0.25">
      <c r="C16" s="490" t="s">
        <v>83</v>
      </c>
      <c r="D16" s="487">
        <v>2018</v>
      </c>
      <c r="E16" s="488"/>
      <c r="F16" s="488">
        <v>2019</v>
      </c>
      <c r="G16" s="489"/>
    </row>
    <row r="17" spans="3:7" ht="18" thickBot="1" x14ac:dyDescent="0.3">
      <c r="C17" s="491"/>
      <c r="D17" s="404" t="s">
        <v>104</v>
      </c>
      <c r="E17" s="402" t="s">
        <v>94</v>
      </c>
      <c r="F17" s="19" t="s">
        <v>104</v>
      </c>
      <c r="G17" s="403" t="s">
        <v>94</v>
      </c>
    </row>
    <row r="18" spans="3:7" ht="15.75" thickBot="1" x14ac:dyDescent="0.3">
      <c r="C18" s="406" t="s">
        <v>105</v>
      </c>
      <c r="D18" s="405">
        <v>389</v>
      </c>
      <c r="E18" s="400">
        <v>1188500</v>
      </c>
      <c r="F18" s="399">
        <v>438</v>
      </c>
      <c r="G18" s="401">
        <v>1904500</v>
      </c>
    </row>
  </sheetData>
  <sortState ref="B3:B10">
    <sortCondition ref="B3:B10"/>
  </sortState>
  <mergeCells count="18">
    <mergeCell ref="C2:J2"/>
    <mergeCell ref="J5:J7"/>
    <mergeCell ref="J8:J10"/>
    <mergeCell ref="J11:J13"/>
    <mergeCell ref="C3:C4"/>
    <mergeCell ref="C5:C7"/>
    <mergeCell ref="D3:D4"/>
    <mergeCell ref="E3:G3"/>
    <mergeCell ref="H3:J3"/>
    <mergeCell ref="C8:C10"/>
    <mergeCell ref="C11:C13"/>
    <mergeCell ref="G5:G7"/>
    <mergeCell ref="G8:G10"/>
    <mergeCell ref="G11:G13"/>
    <mergeCell ref="D16:E16"/>
    <mergeCell ref="F16:G16"/>
    <mergeCell ref="C16:C17"/>
    <mergeCell ref="C15:G15"/>
  </mergeCells>
  <pageMargins left="0.7" right="0.7" top="0.75" bottom="0.75" header="0.3" footer="0.3"/>
  <ignoredErrors>
    <ignoredError sqref="G5 G8 G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Registros Residuos</vt:lpstr>
      <vt:lpstr>RSxAÑO</vt:lpstr>
      <vt:lpstr>Segregación</vt:lpstr>
      <vt:lpstr>Consolidado Anuales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</dc:creator>
  <cp:lastModifiedBy>Asistente Calidad</cp:lastModifiedBy>
  <cp:lastPrinted>2016-05-31T16:28:21Z</cp:lastPrinted>
  <dcterms:created xsi:type="dcterms:W3CDTF">2015-10-15T20:35:29Z</dcterms:created>
  <dcterms:modified xsi:type="dcterms:W3CDTF">2021-01-12T17:53:28Z</dcterms:modified>
</cp:coreProperties>
</file>