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6515" windowHeight="7485"/>
  </bookViews>
  <sheets>
    <sheet name="3 ALUMINIOS" sheetId="1" r:id="rId1"/>
  </sheets>
  <externalReferences>
    <externalReference r:id="rId2"/>
  </externalReferences>
  <definedNames>
    <definedName name="ACABADOS">[1]FORMULAS!$B$17:$B$25</definedName>
    <definedName name="ANCHOS">[1]FORMULAS!$HH$195:$HH$422</definedName>
    <definedName name="CANTOS">'[1]4 SUP +'!$AG$15:$AG$18</definedName>
    <definedName name="GABINETES">[1]FORMULAS!$C$18:$C$27</definedName>
    <definedName name="LARGOS">[1]FORMULAS!$HF$202:$HF$664</definedName>
    <definedName name="SIGLASV">[1]FORMULAS!$F$17:$F$20</definedName>
    <definedName name="VPT">[1]FORMULAS!$B$24:$B$25</definedName>
    <definedName name="Z_0083E5B0_44AE_40B5_9617_6484D451C028_.wvu.Cols" localSheetId="0" hidden="1">'3 ALUMINIOS'!#REF!,'3 ALUMINIOS'!#REF!,'3 ALUMINIOS'!#REF!,'3 ALUMINIOS'!$O:$P</definedName>
    <definedName name="Z_781ED8A8_51CE_4197_9E83_B42C8B1C8CEA_.wvu.Cols" localSheetId="0" hidden="1">'3 ALUMINIOS'!#REF!,'3 ALUMINIOS'!#REF!,'3 ALUMINIOS'!#REF!,'3 ALUMINIOS'!$O:$P</definedName>
  </definedNames>
  <calcPr calcId="145621"/>
</workbook>
</file>

<file path=xl/calcChain.xml><?xml version="1.0" encoding="utf-8"?>
<calcChain xmlns="http://schemas.openxmlformats.org/spreadsheetml/2006/main">
  <c r="Q3" i="1" l="1"/>
  <c r="B4" i="1"/>
  <c r="M4" i="1"/>
  <c r="B7" i="1"/>
  <c r="F7" i="1"/>
  <c r="L8" i="1"/>
  <c r="M8" i="1" s="1"/>
  <c r="O8" i="1"/>
  <c r="P8" i="1"/>
  <c r="L9" i="1"/>
  <c r="M9" i="1" s="1"/>
  <c r="O9" i="1"/>
  <c r="P9" i="1"/>
  <c r="L10" i="1"/>
  <c r="M10" i="1" s="1"/>
  <c r="O10" i="1"/>
  <c r="P10" i="1"/>
  <c r="L11" i="1"/>
  <c r="M11" i="1" s="1"/>
  <c r="O11" i="1"/>
  <c r="P11" i="1"/>
  <c r="L12" i="1"/>
  <c r="M12" i="1" s="1"/>
  <c r="O12" i="1"/>
  <c r="P12" i="1"/>
  <c r="L13" i="1"/>
  <c r="M13" i="1" s="1"/>
  <c r="O13" i="1"/>
  <c r="P13" i="1"/>
  <c r="L14" i="1"/>
  <c r="M14" i="1" s="1"/>
  <c r="O14" i="1"/>
  <c r="P14" i="1"/>
  <c r="L15" i="1"/>
  <c r="M15" i="1" s="1"/>
  <c r="O15" i="1"/>
  <c r="P15" i="1"/>
  <c r="L16" i="1"/>
  <c r="M16" i="1" s="1"/>
  <c r="O16" i="1"/>
  <c r="P16" i="1"/>
  <c r="L17" i="1"/>
  <c r="M17" i="1" s="1"/>
  <c r="O17" i="1"/>
  <c r="P17" i="1"/>
  <c r="H18" i="1"/>
  <c r="L18" i="1"/>
  <c r="M18" i="1" s="1"/>
  <c r="O18" i="1"/>
  <c r="P18" i="1"/>
  <c r="H19" i="1"/>
  <c r="L19" i="1"/>
  <c r="M19" i="1"/>
  <c r="O19" i="1"/>
  <c r="P19" i="1"/>
  <c r="J23" i="1"/>
  <c r="C7" i="1" s="1"/>
  <c r="A24" i="1"/>
  <c r="B43" i="1"/>
  <c r="C43" i="1"/>
  <c r="D43" i="1"/>
  <c r="F43" i="1"/>
  <c r="G43" i="1"/>
  <c r="E7" i="1" l="1"/>
  <c r="D7" i="1"/>
</calcChain>
</file>

<file path=xl/sharedStrings.xml><?xml version="1.0" encoding="utf-8"?>
<sst xmlns="http://schemas.openxmlformats.org/spreadsheetml/2006/main" count="37" uniqueCount="31">
  <si>
    <t xml:space="preserve">                                                                                                                                                                                       </t>
  </si>
  <si>
    <t>OBSERVACIONES</t>
  </si>
  <si>
    <t xml:space="preserve">  LOS   DUCTOS  SON  DE :</t>
  </si>
  <si>
    <t>ACABADO</t>
  </si>
  <si>
    <t>U TELESCOPICA</t>
  </si>
  <si>
    <t>JUEGO DE ALUMINIO PISAVIDRIO</t>
  </si>
  <si>
    <t>JUEGO DE MARCO PUERTA</t>
  </si>
  <si>
    <t xml:space="preserve">VIRTUAL 135º </t>
  </si>
  <si>
    <t>VIRTUAL L</t>
  </si>
  <si>
    <t>VIRTUAL T</t>
  </si>
  <si>
    <t>VIRTUAL +</t>
  </si>
  <si>
    <t>TERMINAL SIN PVC</t>
  </si>
  <si>
    <t>TERMINAL</t>
  </si>
  <si>
    <t>PARALELOS</t>
  </si>
  <si>
    <t>SALIDAS</t>
  </si>
  <si>
    <t>POSTE ALUMINIO CUADRADO</t>
  </si>
  <si>
    <t xml:space="preserve">POSTE ALUMINIO CIRCULAR </t>
  </si>
  <si>
    <t>LONG.</t>
  </si>
  <si>
    <t>CANT.</t>
  </si>
  <si>
    <t>DESCRIPCION</t>
  </si>
  <si>
    <t>PASARELA</t>
  </si>
  <si>
    <t>U DE TECHO</t>
  </si>
  <si>
    <t>PFH</t>
  </si>
  <si>
    <t>PARALELO</t>
  </si>
  <si>
    <t>PISO TECHO</t>
  </si>
  <si>
    <t>MEDIA ALTURA</t>
  </si>
  <si>
    <t>MEDIDAS EN CENTIMETROS</t>
  </si>
  <si>
    <t>PROYECTO:</t>
  </si>
  <si>
    <t xml:space="preserve">OP </t>
  </si>
  <si>
    <t>LÍNEA</t>
  </si>
  <si>
    <r>
      <rPr>
        <b/>
        <sz val="16"/>
        <rFont val="Century Gothic"/>
        <family val="2"/>
      </rPr>
      <t>ORDEN DE PRODUCCIÓN ALUMINIO</t>
    </r>
    <r>
      <rPr>
        <sz val="16"/>
        <rFont val="Century Gothic"/>
        <family val="2"/>
      </rPr>
      <t xml:space="preserve">
F-GP-10 REV 1 / Octubre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</si>
</sst>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</numFmts>
  <fonts count="18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7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24"/>
      <name val="Arial"/>
      <family val="2"/>
    </font>
    <font>
      <b/>
      <sz val="26"/>
      <name val="Arial"/>
      <family val="2"/>
    </font>
    <font>
      <sz val="16"/>
      <name val="Arial"/>
      <family val="2"/>
    </font>
    <font>
      <b/>
      <sz val="24"/>
      <name val="Arial"/>
      <family val="2"/>
    </font>
    <font>
      <sz val="26"/>
      <name val="Arial"/>
      <family val="2"/>
    </font>
    <font>
      <sz val="32"/>
      <name val="Arial"/>
      <family val="2"/>
    </font>
    <font>
      <b/>
      <sz val="18"/>
      <name val="Arial"/>
      <family val="2"/>
    </font>
    <font>
      <sz val="16"/>
      <name val="Century Gothic"/>
      <family val="2"/>
    </font>
    <font>
      <b/>
      <sz val="16"/>
      <name val="Century Gothic"/>
      <family val="2"/>
    </font>
    <font>
      <sz val="10"/>
      <color indexed="8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Protection="1">
      <protection locked="0"/>
    </xf>
    <xf numFmtId="0" fontId="0" fillId="0" borderId="0" xfId="0" applyFill="1" applyBorder="1" applyProtection="1"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justify"/>
      <protection locked="0"/>
    </xf>
    <xf numFmtId="0" fontId="0" fillId="0" borderId="0" xfId="0" applyAlignment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0" fontId="5" fillId="0" borderId="1" xfId="0" applyFont="1" applyBorder="1" applyAlignment="1" applyProtection="1">
      <alignment horizontal="right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right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right" vertical="center" wrapText="1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5" fillId="0" borderId="5" xfId="0" applyFont="1" applyBorder="1" applyAlignment="1" applyProtection="1">
      <alignment horizontal="left"/>
      <protection locked="0"/>
    </xf>
    <xf numFmtId="0" fontId="5" fillId="0" borderId="6" xfId="0" applyFont="1" applyBorder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8" xfId="0" applyFont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5" fillId="0" borderId="7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8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Protection="1">
      <protection locked="0"/>
    </xf>
    <xf numFmtId="0" fontId="5" fillId="0" borderId="9" xfId="0" applyFont="1" applyBorder="1" applyAlignment="1" applyProtection="1">
      <alignment horizontal="left"/>
      <protection locked="0"/>
    </xf>
    <xf numFmtId="0" fontId="5" fillId="0" borderId="10" xfId="0" applyFont="1" applyBorder="1" applyAlignment="1" applyProtection="1">
      <alignment horizontal="left"/>
      <protection locked="0"/>
    </xf>
    <xf numFmtId="0" fontId="5" fillId="0" borderId="10" xfId="0" applyFont="1" applyFill="1" applyBorder="1" applyAlignment="1" applyProtection="1">
      <alignment horizontal="left"/>
      <protection locked="0"/>
    </xf>
    <xf numFmtId="0" fontId="5" fillId="0" borderId="10" xfId="0" applyFont="1" applyFill="1" applyBorder="1" applyAlignment="1" applyProtection="1">
      <alignment horizontal="left" vertical="center" wrapText="1"/>
      <protection locked="0"/>
    </xf>
    <xf numFmtId="0" fontId="5" fillId="0" borderId="11" xfId="0" applyFont="1" applyFill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protection locked="0"/>
    </xf>
    <xf numFmtId="0" fontId="5" fillId="3" borderId="5" xfId="0" applyFont="1" applyFill="1" applyBorder="1" applyAlignment="1" applyProtection="1">
      <alignment horizontal="center"/>
      <protection locked="0"/>
    </xf>
    <xf numFmtId="2" fontId="5" fillId="0" borderId="0" xfId="0" applyNumberFormat="1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6" fillId="0" borderId="12" xfId="0" applyFont="1" applyFill="1" applyBorder="1" applyAlignment="1" applyProtection="1">
      <alignment horizontal="center" shrinkToFit="1"/>
      <protection locked="0"/>
    </xf>
    <xf numFmtId="0" fontId="6" fillId="0" borderId="3" xfId="0" applyFont="1" applyFill="1" applyBorder="1" applyAlignment="1" applyProtection="1">
      <alignment horizontal="center" shrinkToFit="1"/>
      <protection locked="0"/>
    </xf>
    <xf numFmtId="0" fontId="6" fillId="0" borderId="13" xfId="0" applyFont="1" applyFill="1" applyBorder="1" applyAlignment="1" applyProtection="1">
      <alignment horizontal="center" shrinkToFi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5" fillId="0" borderId="0" xfId="0" applyFont="1" applyBorder="1" applyProtection="1"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13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0" fontId="6" fillId="0" borderId="12" xfId="0" applyFont="1" applyFill="1" applyBorder="1" applyAlignment="1" applyProtection="1">
      <alignment horizontal="center"/>
      <protection locked="0"/>
    </xf>
    <xf numFmtId="0" fontId="6" fillId="0" borderId="7" xfId="0" applyFont="1" applyFill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6" fillId="0" borderId="2" xfId="0" applyFont="1" applyFill="1" applyBorder="1" applyAlignment="1" applyProtection="1">
      <alignment horizontal="center"/>
      <protection locked="0"/>
    </xf>
    <xf numFmtId="0" fontId="10" fillId="0" borderId="13" xfId="0" applyFont="1" applyFill="1" applyBorder="1" applyAlignment="1" applyProtection="1">
      <alignment horizontal="left"/>
      <protection locked="0"/>
    </xf>
    <xf numFmtId="0" fontId="6" fillId="0" borderId="2" xfId="0" applyFont="1" applyFill="1" applyBorder="1" applyAlignment="1" applyProtection="1">
      <alignment horizontal="center" wrapText="1"/>
      <protection locked="0"/>
    </xf>
    <xf numFmtId="0" fontId="5" fillId="0" borderId="14" xfId="0" applyFont="1" applyBorder="1" applyAlignment="1" applyProtection="1">
      <protection hidden="1"/>
    </xf>
    <xf numFmtId="0" fontId="6" fillId="0" borderId="14" xfId="0" applyFont="1" applyBorder="1" applyAlignment="1" applyProtection="1">
      <alignment horizontal="center"/>
      <protection hidden="1"/>
    </xf>
    <xf numFmtId="0" fontId="5" fillId="0" borderId="1" xfId="0" applyNumberFormat="1" applyFont="1" applyFill="1" applyBorder="1" applyAlignment="1" applyProtection="1">
      <alignment horizontal="right"/>
      <protection locked="0"/>
    </xf>
    <xf numFmtId="0" fontId="6" fillId="0" borderId="1" xfId="0" applyNumberFormat="1" applyFont="1" applyFill="1" applyBorder="1" applyAlignment="1" applyProtection="1">
      <alignment horizontal="center"/>
      <protection locked="0"/>
    </xf>
    <xf numFmtId="0" fontId="6" fillId="0" borderId="7" xfId="0" applyNumberFormat="1" applyFont="1" applyFill="1" applyBorder="1" applyAlignment="1" applyProtection="1">
      <alignment horizontal="center"/>
      <protection locked="0"/>
    </xf>
    <xf numFmtId="0" fontId="6" fillId="0" borderId="13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3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3" fontId="6" fillId="0" borderId="7" xfId="0" applyNumberFormat="1" applyFont="1" applyFill="1" applyBorder="1" applyAlignment="1" applyProtection="1">
      <alignment horizontal="center" vertical="center"/>
      <protection locked="0"/>
    </xf>
    <xf numFmtId="1" fontId="6" fillId="4" borderId="1" xfId="0" applyNumberFormat="1" applyFont="1" applyFill="1" applyBorder="1" applyAlignment="1" applyProtection="1">
      <alignment horizontal="center" vertical="center"/>
      <protection locked="0"/>
    </xf>
    <xf numFmtId="1" fontId="6" fillId="4" borderId="13" xfId="0" applyNumberFormat="1" applyFont="1" applyFill="1" applyBorder="1" applyAlignment="1" applyProtection="1">
      <alignment horizontal="center" vertical="center"/>
      <protection locked="0"/>
    </xf>
    <xf numFmtId="0" fontId="6" fillId="4" borderId="1" xfId="0" applyNumberFormat="1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10" fillId="4" borderId="13" xfId="0" applyFont="1" applyFill="1" applyBorder="1" applyAlignment="1" applyProtection="1">
      <alignment horizontal="left" vertical="center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center" shrinkToFit="1"/>
      <protection hidden="1"/>
    </xf>
    <xf numFmtId="0" fontId="12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0" fontId="9" fillId="0" borderId="0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  <xf numFmtId="0" fontId="14" fillId="0" borderId="0" xfId="0" quotePrefix="1" applyFont="1" applyAlignment="1" applyProtection="1">
      <alignment horizontal="right"/>
      <protection locked="0"/>
    </xf>
    <xf numFmtId="0" fontId="10" fillId="0" borderId="4" xfId="0" applyFont="1" applyBorder="1" applyAlignment="1" applyProtection="1">
      <alignment horizontal="right" vertical="top"/>
      <protection locked="0"/>
    </xf>
    <xf numFmtId="0" fontId="10" fillId="0" borderId="5" xfId="0" applyFont="1" applyBorder="1" applyAlignment="1" applyProtection="1">
      <alignment horizontal="right" vertical="top"/>
      <protection locked="0"/>
    </xf>
    <xf numFmtId="0" fontId="10" fillId="0" borderId="6" xfId="0" applyFont="1" applyBorder="1" applyAlignment="1" applyProtection="1">
      <alignment horizontal="right" vertical="top"/>
      <protection locked="0"/>
    </xf>
    <xf numFmtId="0" fontId="0" fillId="0" borderId="1" xfId="0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right" vertical="top"/>
      <protection locked="0"/>
    </xf>
    <xf numFmtId="0" fontId="10" fillId="0" borderId="10" xfId="0" applyFont="1" applyBorder="1" applyAlignment="1" applyProtection="1">
      <alignment horizontal="right" vertical="top"/>
      <protection locked="0"/>
    </xf>
    <xf numFmtId="0" fontId="15" fillId="0" borderId="11" xfId="0" quotePrefix="1" applyFont="1" applyBorder="1" applyAlignment="1" applyProtection="1">
      <alignment horizontal="righ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104775</xdr:colOff>
      <xdr:row>4</xdr:row>
      <xdr:rowOff>257175</xdr:rowOff>
    </xdr:to>
    <xdr:sp macro="" textlink="">
      <xdr:nvSpPr>
        <xdr:cNvPr id="2" name="Text Box 92"/>
        <xdr:cNvSpPr txBox="1">
          <a:spLocks noChangeArrowheads="1"/>
        </xdr:cNvSpPr>
      </xdr:nvSpPr>
      <xdr:spPr bwMode="auto">
        <a:xfrm>
          <a:off x="0" y="647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104775</xdr:colOff>
      <xdr:row>4</xdr:row>
      <xdr:rowOff>257175</xdr:rowOff>
    </xdr:to>
    <xdr:sp macro="" textlink="">
      <xdr:nvSpPr>
        <xdr:cNvPr id="3" name="Text Box 92"/>
        <xdr:cNvSpPr txBox="1">
          <a:spLocks noChangeArrowheads="1"/>
        </xdr:cNvSpPr>
      </xdr:nvSpPr>
      <xdr:spPr bwMode="auto">
        <a:xfrm>
          <a:off x="0" y="647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326571</xdr:colOff>
      <xdr:row>0</xdr:row>
      <xdr:rowOff>13607</xdr:rowOff>
    </xdr:from>
    <xdr:to>
      <xdr:col>1</xdr:col>
      <xdr:colOff>775607</xdr:colOff>
      <xdr:row>2</xdr:row>
      <xdr:rowOff>54429</xdr:rowOff>
    </xdr:to>
    <xdr:pic>
      <xdr:nvPicPr>
        <xdr:cNvPr id="4" name="3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326571" y="13607"/>
          <a:ext cx="4449536" cy="36467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0</xdr:colOff>
      <xdr:row>2</xdr:row>
      <xdr:rowOff>0</xdr:rowOff>
    </xdr:from>
    <xdr:ext cx="104775" cy="257175"/>
    <xdr:sp macro="" textlink="">
      <xdr:nvSpPr>
        <xdr:cNvPr id="5" name="Text Box 92"/>
        <xdr:cNvSpPr txBox="1">
          <a:spLocks noChangeArrowheads="1"/>
        </xdr:cNvSpPr>
      </xdr:nvSpPr>
      <xdr:spPr bwMode="auto">
        <a:xfrm>
          <a:off x="0" y="3238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04775" cy="257175"/>
    <xdr:sp macro="" textlink="">
      <xdr:nvSpPr>
        <xdr:cNvPr id="6" name="Text Box 92"/>
        <xdr:cNvSpPr txBox="1">
          <a:spLocks noChangeArrowheads="1"/>
        </xdr:cNvSpPr>
      </xdr:nvSpPr>
      <xdr:spPr bwMode="auto">
        <a:xfrm>
          <a:off x="0" y="3238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-GP-10%20Plantillas%20OP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PISO TECHO"/>
      <sheetName val="1 P-T +"/>
      <sheetName val="2 MEDIA ALTURA"/>
      <sheetName val="2 M-A +"/>
      <sheetName val="Cant."/>
      <sheetName val="FORMULAS"/>
      <sheetName val="4 SUPERFICIES"/>
      <sheetName val="4 SUP +"/>
      <sheetName val="5 ALMACEN "/>
      <sheetName val="6 SILLAS-MES-SCAN-"/>
      <sheetName val="Almacen"/>
      <sheetName val="Superf."/>
      <sheetName val="PRODUCCION"/>
      <sheetName val="INSTALACION"/>
      <sheetName val="VIDRIOS"/>
      <sheetName val="CUADRO VIDRIOS"/>
      <sheetName val="ALUMINIOS"/>
      <sheetName val="PORTA"/>
      <sheetName val="M . A ."/>
      <sheetName val="P.T.Nueva"/>
      <sheetName val="P.T.Vieja"/>
      <sheetName val="Paños"/>
    </sheetNames>
    <sheetDataSet>
      <sheetData sheetId="0"/>
      <sheetData sheetId="1"/>
      <sheetData sheetId="2"/>
      <sheetData sheetId="3">
        <row r="37">
          <cell r="J37">
            <v>0</v>
          </cell>
        </row>
      </sheetData>
      <sheetData sheetId="4"/>
      <sheetData sheetId="5">
        <row r="17">
          <cell r="B17">
            <v>0</v>
          </cell>
          <cell r="F17" t="str">
            <v>V</v>
          </cell>
        </row>
        <row r="18">
          <cell r="B18">
            <v>0</v>
          </cell>
          <cell r="C18">
            <v>0</v>
          </cell>
          <cell r="F18" t="str">
            <v>VT</v>
          </cell>
        </row>
        <row r="19">
          <cell r="B19">
            <v>0</v>
          </cell>
          <cell r="C19">
            <v>0</v>
          </cell>
          <cell r="F19" t="str">
            <v>VSB</v>
          </cell>
        </row>
        <row r="20">
          <cell r="B20">
            <v>0</v>
          </cell>
          <cell r="C20">
            <v>0</v>
          </cell>
          <cell r="F20" t="str">
            <v>VTT</v>
          </cell>
        </row>
        <row r="21">
          <cell r="B21">
            <v>0</v>
          </cell>
          <cell r="C21">
            <v>0</v>
          </cell>
        </row>
        <row r="22">
          <cell r="B22">
            <v>0</v>
          </cell>
          <cell r="C22">
            <v>0</v>
          </cell>
        </row>
        <row r="23">
          <cell r="B23">
            <v>0</v>
          </cell>
          <cell r="C23">
            <v>0</v>
          </cell>
        </row>
        <row r="24">
          <cell r="B24">
            <v>0</v>
          </cell>
          <cell r="C24">
            <v>0</v>
          </cell>
        </row>
        <row r="25">
          <cell r="B25">
            <v>0</v>
          </cell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63"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 t="str">
            <v>=+'2 M-A +'!C29</v>
          </cell>
          <cell r="CR63" t="str">
            <v>=+'2 M-A +'!C30</v>
          </cell>
          <cell r="CS63" t="str">
            <v>=+'2 M-A +'!C31</v>
          </cell>
          <cell r="CT63" t="str">
            <v>=+'2 M-A +'!C32</v>
          </cell>
          <cell r="CU63" t="str">
            <v>=+'2 M-A +'!C33</v>
          </cell>
          <cell r="CV63" t="str">
            <v>=+'2 M-A +'!C34</v>
          </cell>
          <cell r="CW63" t="str">
            <v>=+'2 M-A +'!C35</v>
          </cell>
          <cell r="CX63" t="str">
            <v>=+'2 M-A +'!C36</v>
          </cell>
          <cell r="CY63" t="str">
            <v>=+'2 M-A +'!C37</v>
          </cell>
          <cell r="CZ63" t="str">
            <v>=+'2 M-A +'!C38</v>
          </cell>
          <cell r="DA63" t="str">
            <v>=+'2 M-A +'!C39</v>
          </cell>
          <cell r="DB63" t="str">
            <v>=+'2 M-A +'!C40</v>
          </cell>
        </row>
        <row r="64"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</row>
        <row r="66"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</row>
        <row r="67"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</row>
        <row r="195">
          <cell r="HH195" t="str">
            <v>MICRO DER</v>
          </cell>
        </row>
        <row r="196">
          <cell r="HH196" t="str">
            <v>MICRO IZQ</v>
          </cell>
        </row>
        <row r="197">
          <cell r="HH197" t="str">
            <v>PITO Q</v>
          </cell>
        </row>
        <row r="198">
          <cell r="HH198" t="str">
            <v>MICRO SEN</v>
          </cell>
        </row>
        <row r="199">
          <cell r="HH199" t="str">
            <v>DIAMETRO</v>
          </cell>
        </row>
        <row r="200">
          <cell r="HH200" t="str">
            <v>PITO P</v>
          </cell>
        </row>
        <row r="201">
          <cell r="HH201" t="str">
            <v>MOSTRADOR</v>
          </cell>
        </row>
        <row r="202">
          <cell r="HF202">
            <v>10</v>
          </cell>
          <cell r="HH202">
            <v>10</v>
          </cell>
        </row>
        <row r="203">
          <cell r="HF203">
            <v>10.5</v>
          </cell>
          <cell r="HH203">
            <v>10.5</v>
          </cell>
        </row>
        <row r="204">
          <cell r="HF204">
            <v>11</v>
          </cell>
          <cell r="HH204">
            <v>11</v>
          </cell>
        </row>
        <row r="205">
          <cell r="HF205">
            <v>11.5</v>
          </cell>
          <cell r="HH205">
            <v>11.5</v>
          </cell>
        </row>
        <row r="206">
          <cell r="HF206">
            <v>12</v>
          </cell>
          <cell r="HH206">
            <v>12</v>
          </cell>
        </row>
        <row r="207">
          <cell r="HF207">
            <v>12.5</v>
          </cell>
          <cell r="HH207">
            <v>12.5</v>
          </cell>
        </row>
        <row r="208">
          <cell r="HF208">
            <v>13</v>
          </cell>
          <cell r="HH208">
            <v>13</v>
          </cell>
        </row>
        <row r="209">
          <cell r="HF209">
            <v>13.5</v>
          </cell>
          <cell r="HH209">
            <v>13.5</v>
          </cell>
        </row>
        <row r="210">
          <cell r="HF210">
            <v>14</v>
          </cell>
          <cell r="HH210">
            <v>14</v>
          </cell>
        </row>
        <row r="211">
          <cell r="HF211">
            <v>14.5</v>
          </cell>
          <cell r="HH211">
            <v>14.5</v>
          </cell>
        </row>
        <row r="212">
          <cell r="HF212">
            <v>15</v>
          </cell>
          <cell r="HH212">
            <v>15</v>
          </cell>
        </row>
        <row r="213">
          <cell r="HF213">
            <v>15.5</v>
          </cell>
          <cell r="HH213">
            <v>15.5</v>
          </cell>
        </row>
        <row r="214">
          <cell r="HF214">
            <v>16</v>
          </cell>
          <cell r="HH214">
            <v>16</v>
          </cell>
        </row>
        <row r="215">
          <cell r="HF215">
            <v>16.5</v>
          </cell>
          <cell r="HH215">
            <v>16.5</v>
          </cell>
        </row>
        <row r="216">
          <cell r="HF216">
            <v>17</v>
          </cell>
          <cell r="HH216">
            <v>17</v>
          </cell>
        </row>
        <row r="217">
          <cell r="HF217">
            <v>17.5</v>
          </cell>
          <cell r="HH217">
            <v>17.5</v>
          </cell>
        </row>
        <row r="218">
          <cell r="HF218">
            <v>18</v>
          </cell>
          <cell r="HH218">
            <v>18</v>
          </cell>
        </row>
        <row r="219">
          <cell r="HF219">
            <v>18.5</v>
          </cell>
          <cell r="HH219">
            <v>18.5</v>
          </cell>
        </row>
        <row r="220">
          <cell r="HF220">
            <v>19</v>
          </cell>
          <cell r="HH220">
            <v>19</v>
          </cell>
        </row>
        <row r="221">
          <cell r="HF221">
            <v>19.5</v>
          </cell>
          <cell r="HH221">
            <v>19.5</v>
          </cell>
        </row>
        <row r="222">
          <cell r="HF222">
            <v>20</v>
          </cell>
          <cell r="HH222">
            <v>20</v>
          </cell>
        </row>
        <row r="223">
          <cell r="HF223">
            <v>20.5</v>
          </cell>
          <cell r="HH223">
            <v>20.5</v>
          </cell>
        </row>
        <row r="224">
          <cell r="HF224">
            <v>21</v>
          </cell>
          <cell r="HH224">
            <v>21</v>
          </cell>
        </row>
        <row r="225">
          <cell r="HF225">
            <v>21.5</v>
          </cell>
          <cell r="HH225">
            <v>21.5</v>
          </cell>
        </row>
        <row r="226">
          <cell r="HF226">
            <v>22</v>
          </cell>
          <cell r="HH226">
            <v>22</v>
          </cell>
        </row>
        <row r="227">
          <cell r="HF227">
            <v>22.5</v>
          </cell>
          <cell r="HH227">
            <v>22.5</v>
          </cell>
        </row>
        <row r="228">
          <cell r="HF228">
            <v>23</v>
          </cell>
          <cell r="HH228">
            <v>23</v>
          </cell>
        </row>
        <row r="229">
          <cell r="HF229">
            <v>23.5</v>
          </cell>
          <cell r="HH229">
            <v>23.5</v>
          </cell>
        </row>
        <row r="230">
          <cell r="HF230">
            <v>24</v>
          </cell>
          <cell r="HH230">
            <v>24</v>
          </cell>
        </row>
        <row r="231">
          <cell r="HF231">
            <v>24.5</v>
          </cell>
          <cell r="HH231">
            <v>24.5</v>
          </cell>
        </row>
        <row r="232">
          <cell r="HF232">
            <v>25</v>
          </cell>
          <cell r="HH232">
            <v>25</v>
          </cell>
        </row>
        <row r="233">
          <cell r="HF233">
            <v>25.5</v>
          </cell>
          <cell r="HH233">
            <v>25.5</v>
          </cell>
        </row>
        <row r="234">
          <cell r="HF234">
            <v>26</v>
          </cell>
          <cell r="HH234">
            <v>26</v>
          </cell>
        </row>
        <row r="235">
          <cell r="HF235">
            <v>26.5</v>
          </cell>
          <cell r="HH235">
            <v>26.5</v>
          </cell>
        </row>
        <row r="236">
          <cell r="HF236">
            <v>27</v>
          </cell>
          <cell r="HH236">
            <v>27</v>
          </cell>
        </row>
        <row r="237">
          <cell r="HF237">
            <v>27.5</v>
          </cell>
          <cell r="HH237">
            <v>27.5</v>
          </cell>
        </row>
        <row r="238">
          <cell r="HF238">
            <v>28</v>
          </cell>
          <cell r="HH238">
            <v>28</v>
          </cell>
        </row>
        <row r="239">
          <cell r="HF239">
            <v>28.5</v>
          </cell>
          <cell r="HH239">
            <v>28.5</v>
          </cell>
        </row>
        <row r="240">
          <cell r="HF240">
            <v>29</v>
          </cell>
          <cell r="HH240">
            <v>29</v>
          </cell>
        </row>
        <row r="241">
          <cell r="HF241">
            <v>29.5</v>
          </cell>
          <cell r="HH241">
            <v>29.5</v>
          </cell>
        </row>
        <row r="242">
          <cell r="HF242">
            <v>30</v>
          </cell>
          <cell r="HH242">
            <v>30</v>
          </cell>
        </row>
        <row r="243">
          <cell r="HF243">
            <v>30.5</v>
          </cell>
          <cell r="HH243">
            <v>30.5</v>
          </cell>
        </row>
        <row r="244">
          <cell r="HF244">
            <v>31</v>
          </cell>
          <cell r="HH244">
            <v>31</v>
          </cell>
        </row>
        <row r="245">
          <cell r="HF245">
            <v>31.5</v>
          </cell>
          <cell r="HH245">
            <v>31.5</v>
          </cell>
        </row>
        <row r="246">
          <cell r="HF246">
            <v>32</v>
          </cell>
          <cell r="HH246">
            <v>32</v>
          </cell>
        </row>
        <row r="247">
          <cell r="HF247">
            <v>32.5</v>
          </cell>
          <cell r="HH247">
            <v>32.5</v>
          </cell>
        </row>
        <row r="248">
          <cell r="HF248">
            <v>33</v>
          </cell>
          <cell r="HH248">
            <v>33</v>
          </cell>
        </row>
        <row r="249">
          <cell r="HF249">
            <v>33.5</v>
          </cell>
          <cell r="HH249">
            <v>33.5</v>
          </cell>
        </row>
        <row r="250">
          <cell r="HF250">
            <v>34</v>
          </cell>
          <cell r="HH250">
            <v>34</v>
          </cell>
        </row>
        <row r="251">
          <cell r="HF251">
            <v>34.5</v>
          </cell>
          <cell r="HH251">
            <v>34.5</v>
          </cell>
        </row>
        <row r="252">
          <cell r="HF252">
            <v>35</v>
          </cell>
          <cell r="HH252">
            <v>35</v>
          </cell>
        </row>
        <row r="253">
          <cell r="HF253">
            <v>35.5</v>
          </cell>
          <cell r="HH253">
            <v>35.5</v>
          </cell>
        </row>
        <row r="254">
          <cell r="HF254">
            <v>36</v>
          </cell>
          <cell r="HH254">
            <v>36</v>
          </cell>
        </row>
        <row r="255">
          <cell r="HF255">
            <v>36.5</v>
          </cell>
          <cell r="HH255">
            <v>36.5</v>
          </cell>
        </row>
        <row r="256">
          <cell r="HF256">
            <v>37</v>
          </cell>
          <cell r="HH256">
            <v>37</v>
          </cell>
        </row>
        <row r="257">
          <cell r="HF257">
            <v>37.5</v>
          </cell>
          <cell r="HH257">
            <v>37.5</v>
          </cell>
        </row>
        <row r="258">
          <cell r="HF258">
            <v>38</v>
          </cell>
          <cell r="HH258">
            <v>38</v>
          </cell>
        </row>
        <row r="259">
          <cell r="HF259">
            <v>38.5</v>
          </cell>
          <cell r="HH259">
            <v>38.5</v>
          </cell>
        </row>
        <row r="260">
          <cell r="HF260">
            <v>39</v>
          </cell>
          <cell r="HH260">
            <v>39</v>
          </cell>
        </row>
        <row r="261">
          <cell r="HF261">
            <v>39.5</v>
          </cell>
          <cell r="HH261">
            <v>39.5</v>
          </cell>
        </row>
        <row r="262">
          <cell r="HF262">
            <v>40</v>
          </cell>
          <cell r="HH262">
            <v>40</v>
          </cell>
        </row>
        <row r="263">
          <cell r="HF263">
            <v>40.5</v>
          </cell>
          <cell r="HH263">
            <v>40.5</v>
          </cell>
        </row>
        <row r="264">
          <cell r="HF264">
            <v>41</v>
          </cell>
          <cell r="HH264">
            <v>41</v>
          </cell>
        </row>
        <row r="265">
          <cell r="HF265">
            <v>41.5</v>
          </cell>
          <cell r="HH265">
            <v>41.5</v>
          </cell>
        </row>
        <row r="266">
          <cell r="HF266">
            <v>42</v>
          </cell>
          <cell r="HH266">
            <v>42</v>
          </cell>
        </row>
        <row r="267">
          <cell r="HF267">
            <v>42.5</v>
          </cell>
          <cell r="HH267">
            <v>42.5</v>
          </cell>
        </row>
        <row r="268">
          <cell r="HF268">
            <v>43</v>
          </cell>
          <cell r="HH268">
            <v>43</v>
          </cell>
        </row>
        <row r="269">
          <cell r="HF269">
            <v>43.5</v>
          </cell>
          <cell r="HH269">
            <v>43.5</v>
          </cell>
        </row>
        <row r="270">
          <cell r="HF270">
            <v>44</v>
          </cell>
          <cell r="HH270">
            <v>44</v>
          </cell>
        </row>
        <row r="271">
          <cell r="HF271">
            <v>44.5</v>
          </cell>
          <cell r="HH271">
            <v>44.5</v>
          </cell>
        </row>
        <row r="272">
          <cell r="HF272">
            <v>45</v>
          </cell>
          <cell r="HH272">
            <v>45</v>
          </cell>
        </row>
        <row r="273">
          <cell r="HF273">
            <v>45.5</v>
          </cell>
          <cell r="HH273">
            <v>45.5</v>
          </cell>
        </row>
        <row r="274">
          <cell r="HF274">
            <v>46</v>
          </cell>
          <cell r="HH274">
            <v>46</v>
          </cell>
        </row>
        <row r="275">
          <cell r="HF275">
            <v>46.5</v>
          </cell>
          <cell r="HH275">
            <v>46.5</v>
          </cell>
        </row>
        <row r="276">
          <cell r="HF276">
            <v>47</v>
          </cell>
          <cell r="HH276">
            <v>47</v>
          </cell>
        </row>
        <row r="277">
          <cell r="HF277">
            <v>47.5</v>
          </cell>
          <cell r="HH277">
            <v>47.5</v>
          </cell>
        </row>
        <row r="278">
          <cell r="HF278">
            <v>48</v>
          </cell>
          <cell r="HH278">
            <v>48</v>
          </cell>
        </row>
        <row r="279">
          <cell r="HF279">
            <v>48.5</v>
          </cell>
          <cell r="HH279">
            <v>48.5</v>
          </cell>
        </row>
        <row r="280">
          <cell r="HF280">
            <v>49</v>
          </cell>
          <cell r="HH280">
            <v>49</v>
          </cell>
        </row>
        <row r="281">
          <cell r="HF281">
            <v>49.5</v>
          </cell>
          <cell r="HH281">
            <v>49.5</v>
          </cell>
        </row>
        <row r="282">
          <cell r="HF282">
            <v>50</v>
          </cell>
          <cell r="HH282">
            <v>50</v>
          </cell>
        </row>
        <row r="283">
          <cell r="HF283">
            <v>50.5</v>
          </cell>
          <cell r="HH283">
            <v>50.5</v>
          </cell>
        </row>
        <row r="284">
          <cell r="HF284">
            <v>51</v>
          </cell>
          <cell r="HH284">
            <v>51</v>
          </cell>
        </row>
        <row r="285">
          <cell r="HF285">
            <v>51.5</v>
          </cell>
          <cell r="HH285">
            <v>51.5</v>
          </cell>
        </row>
        <row r="286">
          <cell r="HF286">
            <v>52</v>
          </cell>
          <cell r="HH286">
            <v>52</v>
          </cell>
        </row>
        <row r="287">
          <cell r="HF287">
            <v>52.5</v>
          </cell>
          <cell r="HH287">
            <v>52.5</v>
          </cell>
        </row>
        <row r="288">
          <cell r="HF288">
            <v>53</v>
          </cell>
          <cell r="HH288">
            <v>53</v>
          </cell>
        </row>
        <row r="289">
          <cell r="HF289">
            <v>53.5</v>
          </cell>
          <cell r="HH289">
            <v>53.5</v>
          </cell>
        </row>
        <row r="290">
          <cell r="HF290">
            <v>54</v>
          </cell>
          <cell r="HH290">
            <v>54</v>
          </cell>
        </row>
        <row r="291">
          <cell r="HF291">
            <v>54.5</v>
          </cell>
          <cell r="HH291">
            <v>54.5</v>
          </cell>
        </row>
        <row r="292">
          <cell r="HF292">
            <v>55</v>
          </cell>
          <cell r="HH292">
            <v>55</v>
          </cell>
        </row>
        <row r="293">
          <cell r="HF293">
            <v>55.5</v>
          </cell>
          <cell r="HH293">
            <v>55.5</v>
          </cell>
        </row>
        <row r="294">
          <cell r="HF294">
            <v>56</v>
          </cell>
          <cell r="HH294">
            <v>56</v>
          </cell>
        </row>
        <row r="295">
          <cell r="HF295">
            <v>56.5</v>
          </cell>
          <cell r="HH295">
            <v>56.5</v>
          </cell>
        </row>
        <row r="296">
          <cell r="HF296">
            <v>57</v>
          </cell>
          <cell r="HH296">
            <v>57</v>
          </cell>
        </row>
        <row r="297">
          <cell r="HF297">
            <v>57.5</v>
          </cell>
          <cell r="HH297">
            <v>57.5</v>
          </cell>
        </row>
        <row r="298">
          <cell r="HF298">
            <v>58</v>
          </cell>
          <cell r="HH298">
            <v>58</v>
          </cell>
        </row>
        <row r="299">
          <cell r="HF299">
            <v>58.5</v>
          </cell>
          <cell r="HH299">
            <v>58.5</v>
          </cell>
        </row>
        <row r="300">
          <cell r="HF300">
            <v>59</v>
          </cell>
          <cell r="HH300">
            <v>59</v>
          </cell>
        </row>
        <row r="301">
          <cell r="HF301">
            <v>59.5</v>
          </cell>
          <cell r="HH301">
            <v>59.5</v>
          </cell>
        </row>
        <row r="302">
          <cell r="HF302">
            <v>60</v>
          </cell>
          <cell r="HH302">
            <v>60</v>
          </cell>
        </row>
        <row r="303">
          <cell r="HF303">
            <v>60.5</v>
          </cell>
          <cell r="HH303">
            <v>60.5</v>
          </cell>
        </row>
        <row r="304">
          <cell r="HF304">
            <v>61</v>
          </cell>
          <cell r="HH304">
            <v>61</v>
          </cell>
        </row>
        <row r="305">
          <cell r="HF305">
            <v>61.5</v>
          </cell>
          <cell r="HH305">
            <v>61.5</v>
          </cell>
        </row>
        <row r="306">
          <cell r="HF306">
            <v>62</v>
          </cell>
          <cell r="HH306">
            <v>62</v>
          </cell>
        </row>
        <row r="307">
          <cell r="HF307">
            <v>62.5</v>
          </cell>
          <cell r="HH307">
            <v>62.5</v>
          </cell>
        </row>
        <row r="308">
          <cell r="HF308">
            <v>63</v>
          </cell>
          <cell r="HH308">
            <v>63</v>
          </cell>
        </row>
        <row r="309">
          <cell r="HF309">
            <v>63.5</v>
          </cell>
          <cell r="HH309">
            <v>63.5</v>
          </cell>
        </row>
        <row r="310">
          <cell r="HF310">
            <v>64</v>
          </cell>
          <cell r="HH310">
            <v>64</v>
          </cell>
        </row>
        <row r="311">
          <cell r="HF311">
            <v>64.5</v>
          </cell>
          <cell r="HH311">
            <v>64.5</v>
          </cell>
        </row>
        <row r="312">
          <cell r="HF312">
            <v>65</v>
          </cell>
          <cell r="HH312">
            <v>65</v>
          </cell>
        </row>
        <row r="313">
          <cell r="HF313">
            <v>65.5</v>
          </cell>
          <cell r="HH313">
            <v>65.5</v>
          </cell>
        </row>
        <row r="314">
          <cell r="HF314">
            <v>66</v>
          </cell>
          <cell r="HH314">
            <v>66</v>
          </cell>
        </row>
        <row r="315">
          <cell r="HF315">
            <v>66.5</v>
          </cell>
          <cell r="HH315">
            <v>66.5</v>
          </cell>
        </row>
        <row r="316">
          <cell r="HF316">
            <v>67</v>
          </cell>
          <cell r="HH316">
            <v>67</v>
          </cell>
        </row>
        <row r="317">
          <cell r="HF317">
            <v>67.5</v>
          </cell>
          <cell r="HH317">
            <v>67.5</v>
          </cell>
        </row>
        <row r="318">
          <cell r="HF318">
            <v>68</v>
          </cell>
          <cell r="HH318">
            <v>68</v>
          </cell>
        </row>
        <row r="319">
          <cell r="HF319">
            <v>68.5</v>
          </cell>
          <cell r="HH319">
            <v>68.5</v>
          </cell>
        </row>
        <row r="320">
          <cell r="HF320">
            <v>69</v>
          </cell>
          <cell r="HH320">
            <v>69</v>
          </cell>
        </row>
        <row r="321">
          <cell r="HF321">
            <v>69.5</v>
          </cell>
          <cell r="HH321">
            <v>69.5</v>
          </cell>
        </row>
        <row r="322">
          <cell r="HF322">
            <v>70</v>
          </cell>
          <cell r="HH322">
            <v>70</v>
          </cell>
        </row>
        <row r="323">
          <cell r="HF323">
            <v>70.5</v>
          </cell>
          <cell r="HH323">
            <v>70.5</v>
          </cell>
        </row>
        <row r="324">
          <cell r="HF324">
            <v>71</v>
          </cell>
          <cell r="HH324">
            <v>71</v>
          </cell>
        </row>
        <row r="325">
          <cell r="HF325">
            <v>71.5</v>
          </cell>
          <cell r="HH325">
            <v>71.5</v>
          </cell>
        </row>
        <row r="326">
          <cell r="HF326">
            <v>72</v>
          </cell>
          <cell r="HH326">
            <v>72</v>
          </cell>
        </row>
        <row r="327">
          <cell r="HF327">
            <v>72.5</v>
          </cell>
          <cell r="HH327">
            <v>72.5</v>
          </cell>
        </row>
        <row r="328">
          <cell r="HF328">
            <v>73</v>
          </cell>
          <cell r="HH328">
            <v>73</v>
          </cell>
        </row>
        <row r="329">
          <cell r="HF329">
            <v>73.5</v>
          </cell>
          <cell r="HH329">
            <v>73.5</v>
          </cell>
        </row>
        <row r="330">
          <cell r="HF330">
            <v>74</v>
          </cell>
          <cell r="HH330">
            <v>74</v>
          </cell>
        </row>
        <row r="331">
          <cell r="HF331">
            <v>74.5</v>
          </cell>
          <cell r="HH331">
            <v>74.5</v>
          </cell>
        </row>
        <row r="332">
          <cell r="HF332">
            <v>75</v>
          </cell>
          <cell r="HH332">
            <v>75</v>
          </cell>
        </row>
        <row r="333">
          <cell r="HF333">
            <v>75.5</v>
          </cell>
          <cell r="HH333">
            <v>75.5</v>
          </cell>
        </row>
        <row r="334">
          <cell r="HF334">
            <v>76</v>
          </cell>
          <cell r="HH334">
            <v>76</v>
          </cell>
        </row>
        <row r="335">
          <cell r="HF335">
            <v>76.5</v>
          </cell>
          <cell r="HH335">
            <v>76.5</v>
          </cell>
        </row>
        <row r="336">
          <cell r="HF336">
            <v>77</v>
          </cell>
          <cell r="HH336">
            <v>77</v>
          </cell>
        </row>
        <row r="337">
          <cell r="HF337">
            <v>77.5</v>
          </cell>
          <cell r="HH337">
            <v>77.5</v>
          </cell>
        </row>
        <row r="338">
          <cell r="HF338">
            <v>78</v>
          </cell>
          <cell r="HH338">
            <v>78</v>
          </cell>
        </row>
        <row r="339">
          <cell r="HF339">
            <v>78.5</v>
          </cell>
          <cell r="HH339">
            <v>78.5</v>
          </cell>
        </row>
        <row r="340">
          <cell r="HF340">
            <v>79</v>
          </cell>
          <cell r="HH340">
            <v>79</v>
          </cell>
        </row>
        <row r="341">
          <cell r="HF341">
            <v>79.5</v>
          </cell>
          <cell r="HH341">
            <v>79.5</v>
          </cell>
        </row>
        <row r="342">
          <cell r="HF342">
            <v>80</v>
          </cell>
          <cell r="HH342">
            <v>80</v>
          </cell>
        </row>
        <row r="343">
          <cell r="HF343">
            <v>80.5</v>
          </cell>
          <cell r="HH343">
            <v>80.5</v>
          </cell>
        </row>
        <row r="344">
          <cell r="HF344">
            <v>81</v>
          </cell>
          <cell r="HH344">
            <v>81</v>
          </cell>
        </row>
        <row r="345">
          <cell r="HF345">
            <v>81.5</v>
          </cell>
          <cell r="HH345">
            <v>81.5</v>
          </cell>
        </row>
        <row r="346">
          <cell r="HF346">
            <v>82</v>
          </cell>
          <cell r="HH346">
            <v>82</v>
          </cell>
        </row>
        <row r="347">
          <cell r="HF347">
            <v>82.5</v>
          </cell>
          <cell r="HH347">
            <v>82.5</v>
          </cell>
        </row>
        <row r="348">
          <cell r="HF348">
            <v>83</v>
          </cell>
          <cell r="HH348">
            <v>83</v>
          </cell>
        </row>
        <row r="349">
          <cell r="HF349">
            <v>83.5</v>
          </cell>
          <cell r="HH349">
            <v>83.5</v>
          </cell>
        </row>
        <row r="350">
          <cell r="HF350">
            <v>84</v>
          </cell>
          <cell r="HH350">
            <v>84</v>
          </cell>
        </row>
        <row r="351">
          <cell r="HF351">
            <v>84.5</v>
          </cell>
          <cell r="HH351">
            <v>84.5</v>
          </cell>
        </row>
        <row r="352">
          <cell r="HF352">
            <v>85</v>
          </cell>
          <cell r="HH352">
            <v>85</v>
          </cell>
        </row>
        <row r="353">
          <cell r="HF353">
            <v>85.5</v>
          </cell>
          <cell r="HH353">
            <v>85.5</v>
          </cell>
        </row>
        <row r="354">
          <cell r="HF354">
            <v>86</v>
          </cell>
          <cell r="HH354">
            <v>86</v>
          </cell>
        </row>
        <row r="355">
          <cell r="HF355">
            <v>86.5</v>
          </cell>
          <cell r="HH355">
            <v>86.5</v>
          </cell>
        </row>
        <row r="356">
          <cell r="HF356">
            <v>87</v>
          </cell>
          <cell r="HH356">
            <v>87</v>
          </cell>
        </row>
        <row r="357">
          <cell r="HF357">
            <v>87.5</v>
          </cell>
          <cell r="HH357">
            <v>87.5</v>
          </cell>
        </row>
        <row r="358">
          <cell r="HF358">
            <v>88</v>
          </cell>
          <cell r="HH358">
            <v>88</v>
          </cell>
        </row>
        <row r="359">
          <cell r="HF359">
            <v>88.5</v>
          </cell>
          <cell r="HH359">
            <v>88.5</v>
          </cell>
        </row>
        <row r="360">
          <cell r="HF360">
            <v>89</v>
          </cell>
          <cell r="HH360">
            <v>89</v>
          </cell>
        </row>
        <row r="361">
          <cell r="HF361">
            <v>89.5</v>
          </cell>
          <cell r="HH361">
            <v>89.5</v>
          </cell>
        </row>
        <row r="362">
          <cell r="HF362">
            <v>90</v>
          </cell>
          <cell r="HH362">
            <v>90</v>
          </cell>
        </row>
        <row r="363">
          <cell r="HF363">
            <v>90.5</v>
          </cell>
          <cell r="HH363">
            <v>90.5</v>
          </cell>
        </row>
        <row r="364">
          <cell r="HF364">
            <v>91</v>
          </cell>
          <cell r="HH364">
            <v>91</v>
          </cell>
        </row>
        <row r="365">
          <cell r="HF365">
            <v>91.5</v>
          </cell>
          <cell r="HH365">
            <v>91.5</v>
          </cell>
        </row>
        <row r="366">
          <cell r="HF366">
            <v>92</v>
          </cell>
          <cell r="HH366">
            <v>92</v>
          </cell>
        </row>
        <row r="367">
          <cell r="HF367">
            <v>92.5</v>
          </cell>
          <cell r="HH367">
            <v>92.5</v>
          </cell>
        </row>
        <row r="368">
          <cell r="HF368">
            <v>93</v>
          </cell>
          <cell r="HH368">
            <v>93</v>
          </cell>
        </row>
        <row r="369">
          <cell r="HF369">
            <v>93.5</v>
          </cell>
          <cell r="HH369">
            <v>93.5</v>
          </cell>
        </row>
        <row r="370">
          <cell r="HF370">
            <v>94</v>
          </cell>
          <cell r="HH370">
            <v>94</v>
          </cell>
        </row>
        <row r="371">
          <cell r="HF371">
            <v>94.5</v>
          </cell>
          <cell r="HH371">
            <v>94.5</v>
          </cell>
        </row>
        <row r="372">
          <cell r="HF372">
            <v>95</v>
          </cell>
          <cell r="HH372">
            <v>95</v>
          </cell>
        </row>
        <row r="373">
          <cell r="HF373">
            <v>95.5</v>
          </cell>
          <cell r="HH373">
            <v>95.5</v>
          </cell>
        </row>
        <row r="374">
          <cell r="HF374">
            <v>96</v>
          </cell>
          <cell r="HH374">
            <v>96</v>
          </cell>
        </row>
        <row r="375">
          <cell r="HF375">
            <v>96.5</v>
          </cell>
          <cell r="HH375">
            <v>96.5</v>
          </cell>
        </row>
        <row r="376">
          <cell r="HF376">
            <v>97</v>
          </cell>
          <cell r="HH376">
            <v>97</v>
          </cell>
        </row>
        <row r="377">
          <cell r="HF377">
            <v>97.5</v>
          </cell>
          <cell r="HH377">
            <v>97.5</v>
          </cell>
        </row>
        <row r="378">
          <cell r="HF378">
            <v>98</v>
          </cell>
          <cell r="HH378">
            <v>98</v>
          </cell>
        </row>
        <row r="379">
          <cell r="HF379">
            <v>98.5</v>
          </cell>
          <cell r="HH379">
            <v>98.5</v>
          </cell>
        </row>
        <row r="380">
          <cell r="HF380">
            <v>99</v>
          </cell>
          <cell r="HH380">
            <v>99</v>
          </cell>
        </row>
        <row r="381">
          <cell r="HF381">
            <v>99.5</v>
          </cell>
          <cell r="HH381">
            <v>99.5</v>
          </cell>
        </row>
        <row r="382">
          <cell r="HF382">
            <v>100</v>
          </cell>
          <cell r="HH382">
            <v>100</v>
          </cell>
        </row>
        <row r="383">
          <cell r="HF383">
            <v>100.5</v>
          </cell>
          <cell r="HH383">
            <v>100.5</v>
          </cell>
        </row>
        <row r="384">
          <cell r="HF384">
            <v>101</v>
          </cell>
          <cell r="HH384">
            <v>101</v>
          </cell>
        </row>
        <row r="385">
          <cell r="HF385">
            <v>101.5</v>
          </cell>
          <cell r="HH385">
            <v>101.5</v>
          </cell>
        </row>
        <row r="386">
          <cell r="HF386">
            <v>102</v>
          </cell>
          <cell r="HH386">
            <v>102</v>
          </cell>
        </row>
        <row r="387">
          <cell r="HF387">
            <v>102.5</v>
          </cell>
          <cell r="HH387">
            <v>102.5</v>
          </cell>
        </row>
        <row r="388">
          <cell r="HF388">
            <v>103</v>
          </cell>
          <cell r="HH388">
            <v>103</v>
          </cell>
        </row>
        <row r="389">
          <cell r="HF389">
            <v>103.5</v>
          </cell>
          <cell r="HH389">
            <v>103.5</v>
          </cell>
        </row>
        <row r="390">
          <cell r="HF390">
            <v>104</v>
          </cell>
          <cell r="HH390">
            <v>104</v>
          </cell>
        </row>
        <row r="391">
          <cell r="HF391">
            <v>104.5</v>
          </cell>
          <cell r="HH391">
            <v>104.5</v>
          </cell>
        </row>
        <row r="392">
          <cell r="HF392">
            <v>105</v>
          </cell>
          <cell r="HH392">
            <v>105</v>
          </cell>
        </row>
        <row r="393">
          <cell r="HF393">
            <v>105.5</v>
          </cell>
          <cell r="HH393">
            <v>105.5</v>
          </cell>
        </row>
        <row r="394">
          <cell r="HF394">
            <v>106</v>
          </cell>
          <cell r="HH394">
            <v>106</v>
          </cell>
        </row>
        <row r="395">
          <cell r="HF395">
            <v>106.5</v>
          </cell>
          <cell r="HH395">
            <v>106.5</v>
          </cell>
        </row>
        <row r="396">
          <cell r="HF396">
            <v>107</v>
          </cell>
          <cell r="HH396">
            <v>107</v>
          </cell>
        </row>
        <row r="397">
          <cell r="HF397">
            <v>107.5</v>
          </cell>
          <cell r="HH397">
            <v>107.5</v>
          </cell>
        </row>
        <row r="398">
          <cell r="HF398">
            <v>108</v>
          </cell>
          <cell r="HH398">
            <v>108</v>
          </cell>
        </row>
        <row r="399">
          <cell r="HF399">
            <v>108.5</v>
          </cell>
          <cell r="HH399">
            <v>108.5</v>
          </cell>
        </row>
        <row r="400">
          <cell r="HF400">
            <v>109</v>
          </cell>
          <cell r="HH400">
            <v>109</v>
          </cell>
        </row>
        <row r="401">
          <cell r="HF401">
            <v>109.5</v>
          </cell>
          <cell r="HH401">
            <v>109.5</v>
          </cell>
        </row>
        <row r="402">
          <cell r="HF402">
            <v>110</v>
          </cell>
          <cell r="HH402">
            <v>110</v>
          </cell>
        </row>
        <row r="403">
          <cell r="HF403">
            <v>110.5</v>
          </cell>
          <cell r="HH403">
            <v>110.5</v>
          </cell>
        </row>
        <row r="404">
          <cell r="HF404">
            <v>111</v>
          </cell>
          <cell r="HH404">
            <v>111</v>
          </cell>
        </row>
        <row r="405">
          <cell r="HF405">
            <v>111.5</v>
          </cell>
          <cell r="HH405">
            <v>111.5</v>
          </cell>
        </row>
        <row r="406">
          <cell r="HF406">
            <v>112</v>
          </cell>
          <cell r="HH406">
            <v>112</v>
          </cell>
        </row>
        <row r="407">
          <cell r="HF407">
            <v>112.5</v>
          </cell>
          <cell r="HH407">
            <v>112.5</v>
          </cell>
        </row>
        <row r="408">
          <cell r="HF408">
            <v>113</v>
          </cell>
          <cell r="HH408">
            <v>113</v>
          </cell>
        </row>
        <row r="409">
          <cell r="HF409">
            <v>113.5</v>
          </cell>
          <cell r="HH409">
            <v>113.5</v>
          </cell>
        </row>
        <row r="410">
          <cell r="HF410">
            <v>114</v>
          </cell>
          <cell r="HH410">
            <v>114</v>
          </cell>
        </row>
        <row r="411">
          <cell r="HF411">
            <v>114.5</v>
          </cell>
          <cell r="HH411">
            <v>114.5</v>
          </cell>
        </row>
        <row r="412">
          <cell r="HF412">
            <v>115</v>
          </cell>
          <cell r="HH412">
            <v>115</v>
          </cell>
        </row>
        <row r="413">
          <cell r="HF413">
            <v>115.5</v>
          </cell>
          <cell r="HH413">
            <v>115.5</v>
          </cell>
        </row>
        <row r="414">
          <cell r="HF414">
            <v>116</v>
          </cell>
          <cell r="HH414">
            <v>116</v>
          </cell>
        </row>
        <row r="415">
          <cell r="HF415">
            <v>116.5</v>
          </cell>
          <cell r="HH415">
            <v>116.5</v>
          </cell>
        </row>
        <row r="416">
          <cell r="HF416">
            <v>117</v>
          </cell>
          <cell r="HH416">
            <v>117</v>
          </cell>
        </row>
        <row r="417">
          <cell r="HF417">
            <v>117.5</v>
          </cell>
          <cell r="HH417">
            <v>117.5</v>
          </cell>
        </row>
        <row r="418">
          <cell r="HF418">
            <v>118</v>
          </cell>
          <cell r="HH418">
            <v>118</v>
          </cell>
        </row>
        <row r="419">
          <cell r="HF419">
            <v>118.5</v>
          </cell>
          <cell r="HH419">
            <v>118.5</v>
          </cell>
        </row>
        <row r="420">
          <cell r="HF420">
            <v>119</v>
          </cell>
          <cell r="HH420">
            <v>119</v>
          </cell>
        </row>
        <row r="421">
          <cell r="HF421">
            <v>119.5</v>
          </cell>
          <cell r="HH421">
            <v>119.5</v>
          </cell>
        </row>
        <row r="422">
          <cell r="HF422">
            <v>120</v>
          </cell>
          <cell r="HH422">
            <v>120</v>
          </cell>
        </row>
        <row r="423">
          <cell r="HF423">
            <v>120.5</v>
          </cell>
        </row>
        <row r="424">
          <cell r="HF424">
            <v>121</v>
          </cell>
        </row>
        <row r="425">
          <cell r="HF425">
            <v>121.5</v>
          </cell>
        </row>
        <row r="426">
          <cell r="HF426">
            <v>122</v>
          </cell>
        </row>
        <row r="427">
          <cell r="HF427">
            <v>122.5</v>
          </cell>
        </row>
        <row r="428">
          <cell r="HF428">
            <v>123</v>
          </cell>
        </row>
        <row r="429">
          <cell r="HF429">
            <v>123.5</v>
          </cell>
        </row>
        <row r="430">
          <cell r="HF430">
            <v>124</v>
          </cell>
        </row>
        <row r="431">
          <cell r="HF431">
            <v>124.5</v>
          </cell>
        </row>
        <row r="432">
          <cell r="HF432">
            <v>125</v>
          </cell>
        </row>
        <row r="433">
          <cell r="HF433">
            <v>125.5</v>
          </cell>
        </row>
        <row r="434">
          <cell r="HF434">
            <v>126</v>
          </cell>
        </row>
        <row r="435">
          <cell r="HF435">
            <v>126.5</v>
          </cell>
        </row>
        <row r="436">
          <cell r="HF436">
            <v>127</v>
          </cell>
        </row>
        <row r="437">
          <cell r="HF437">
            <v>127.5</v>
          </cell>
        </row>
        <row r="438">
          <cell r="HF438">
            <v>128</v>
          </cell>
        </row>
        <row r="439">
          <cell r="HF439">
            <v>128.5</v>
          </cell>
        </row>
        <row r="440">
          <cell r="HF440">
            <v>129</v>
          </cell>
        </row>
        <row r="441">
          <cell r="HF441">
            <v>129.5</v>
          </cell>
        </row>
        <row r="442">
          <cell r="HF442">
            <v>130</v>
          </cell>
        </row>
        <row r="443">
          <cell r="HF443">
            <v>130.5</v>
          </cell>
        </row>
        <row r="444">
          <cell r="HF444">
            <v>131</v>
          </cell>
        </row>
        <row r="445">
          <cell r="HF445">
            <v>131.5</v>
          </cell>
        </row>
        <row r="446">
          <cell r="HF446">
            <v>132</v>
          </cell>
        </row>
        <row r="447">
          <cell r="HF447">
            <v>132.5</v>
          </cell>
        </row>
        <row r="448">
          <cell r="HF448">
            <v>133</v>
          </cell>
        </row>
        <row r="449">
          <cell r="HF449">
            <v>133.5</v>
          </cell>
        </row>
        <row r="450">
          <cell r="HF450">
            <v>134</v>
          </cell>
        </row>
        <row r="451">
          <cell r="HF451">
            <v>134.5</v>
          </cell>
        </row>
        <row r="452">
          <cell r="HF452">
            <v>135</v>
          </cell>
        </row>
        <row r="453">
          <cell r="HF453">
            <v>135.5</v>
          </cell>
        </row>
        <row r="454">
          <cell r="HF454">
            <v>136</v>
          </cell>
        </row>
        <row r="455">
          <cell r="HF455">
            <v>136.5</v>
          </cell>
        </row>
        <row r="456">
          <cell r="HF456">
            <v>137</v>
          </cell>
        </row>
        <row r="457">
          <cell r="HF457">
            <v>137.5</v>
          </cell>
        </row>
        <row r="458">
          <cell r="HF458">
            <v>138</v>
          </cell>
        </row>
        <row r="459">
          <cell r="HF459">
            <v>138.5</v>
          </cell>
        </row>
        <row r="460">
          <cell r="HF460">
            <v>139</v>
          </cell>
        </row>
        <row r="461">
          <cell r="HF461">
            <v>139.5</v>
          </cell>
        </row>
        <row r="462">
          <cell r="HF462">
            <v>140</v>
          </cell>
        </row>
        <row r="463">
          <cell r="HF463">
            <v>140.5</v>
          </cell>
        </row>
        <row r="464">
          <cell r="HF464">
            <v>141</v>
          </cell>
        </row>
        <row r="465">
          <cell r="HF465">
            <v>141.5</v>
          </cell>
        </row>
        <row r="466">
          <cell r="HF466">
            <v>142</v>
          </cell>
        </row>
        <row r="467">
          <cell r="HF467">
            <v>142.5</v>
          </cell>
        </row>
        <row r="468">
          <cell r="HF468">
            <v>143</v>
          </cell>
        </row>
        <row r="469">
          <cell r="HF469">
            <v>143.5</v>
          </cell>
        </row>
        <row r="470">
          <cell r="HF470">
            <v>144</v>
          </cell>
        </row>
        <row r="471">
          <cell r="HF471">
            <v>144.5</v>
          </cell>
        </row>
        <row r="472">
          <cell r="HF472">
            <v>145</v>
          </cell>
        </row>
        <row r="473">
          <cell r="HF473">
            <v>145.5</v>
          </cell>
        </row>
        <row r="474">
          <cell r="HF474">
            <v>146</v>
          </cell>
        </row>
        <row r="475">
          <cell r="HF475">
            <v>146.5</v>
          </cell>
        </row>
        <row r="476">
          <cell r="HF476">
            <v>147</v>
          </cell>
        </row>
        <row r="477">
          <cell r="HF477">
            <v>147.5</v>
          </cell>
        </row>
        <row r="478">
          <cell r="HF478">
            <v>148</v>
          </cell>
        </row>
        <row r="479">
          <cell r="HF479">
            <v>148.5</v>
          </cell>
        </row>
        <row r="480">
          <cell r="HF480">
            <v>149</v>
          </cell>
        </row>
        <row r="481">
          <cell r="HF481">
            <v>149.5</v>
          </cell>
        </row>
        <row r="482">
          <cell r="HF482">
            <v>150</v>
          </cell>
        </row>
        <row r="483">
          <cell r="HF483">
            <v>150.5</v>
          </cell>
        </row>
        <row r="484">
          <cell r="HF484">
            <v>151</v>
          </cell>
        </row>
        <row r="485">
          <cell r="HF485">
            <v>151.5</v>
          </cell>
        </row>
        <row r="486">
          <cell r="HF486">
            <v>152</v>
          </cell>
        </row>
        <row r="487">
          <cell r="HF487">
            <v>152.5</v>
          </cell>
        </row>
        <row r="488">
          <cell r="HF488">
            <v>153</v>
          </cell>
        </row>
        <row r="489">
          <cell r="HF489">
            <v>153.5</v>
          </cell>
        </row>
        <row r="490">
          <cell r="HF490">
            <v>154</v>
          </cell>
        </row>
        <row r="491">
          <cell r="HF491">
            <v>154.5</v>
          </cell>
        </row>
        <row r="492">
          <cell r="HF492">
            <v>155</v>
          </cell>
        </row>
        <row r="493">
          <cell r="HF493">
            <v>155.5</v>
          </cell>
        </row>
        <row r="494">
          <cell r="HF494">
            <v>156</v>
          </cell>
        </row>
        <row r="495">
          <cell r="HF495">
            <v>156.5</v>
          </cell>
        </row>
        <row r="496">
          <cell r="HF496">
            <v>157</v>
          </cell>
        </row>
        <row r="497">
          <cell r="HF497">
            <v>157.5</v>
          </cell>
        </row>
        <row r="498">
          <cell r="HF498">
            <v>158</v>
          </cell>
        </row>
        <row r="499">
          <cell r="HF499">
            <v>158.5</v>
          </cell>
        </row>
        <row r="500">
          <cell r="HF500">
            <v>159</v>
          </cell>
        </row>
        <row r="501">
          <cell r="HF501">
            <v>159.5</v>
          </cell>
        </row>
        <row r="502">
          <cell r="HF502">
            <v>160</v>
          </cell>
        </row>
        <row r="503">
          <cell r="HF503">
            <v>160.5</v>
          </cell>
        </row>
        <row r="504">
          <cell r="HF504">
            <v>161</v>
          </cell>
        </row>
        <row r="505">
          <cell r="HF505">
            <v>161.5</v>
          </cell>
        </row>
        <row r="506">
          <cell r="HF506">
            <v>162</v>
          </cell>
        </row>
        <row r="507">
          <cell r="HF507">
            <v>162.5</v>
          </cell>
        </row>
        <row r="508">
          <cell r="HF508">
            <v>163</v>
          </cell>
        </row>
        <row r="509">
          <cell r="HF509">
            <v>163.5</v>
          </cell>
        </row>
        <row r="510">
          <cell r="HF510">
            <v>164</v>
          </cell>
        </row>
        <row r="511">
          <cell r="HF511">
            <v>164.5</v>
          </cell>
        </row>
        <row r="512">
          <cell r="HF512">
            <v>165</v>
          </cell>
        </row>
        <row r="513">
          <cell r="HF513">
            <v>165.5</v>
          </cell>
        </row>
        <row r="514">
          <cell r="HF514">
            <v>166</v>
          </cell>
        </row>
        <row r="515">
          <cell r="HF515">
            <v>166.5</v>
          </cell>
        </row>
        <row r="516">
          <cell r="HF516">
            <v>167</v>
          </cell>
        </row>
        <row r="517">
          <cell r="HF517">
            <v>167.5</v>
          </cell>
        </row>
        <row r="518">
          <cell r="HF518">
            <v>168</v>
          </cell>
        </row>
        <row r="519">
          <cell r="HF519">
            <v>168.5</v>
          </cell>
        </row>
        <row r="520">
          <cell r="HF520">
            <v>169</v>
          </cell>
        </row>
        <row r="521">
          <cell r="HF521">
            <v>169.5</v>
          </cell>
        </row>
        <row r="522">
          <cell r="HF522">
            <v>170</v>
          </cell>
        </row>
        <row r="523">
          <cell r="HF523">
            <v>170.5</v>
          </cell>
        </row>
        <row r="524">
          <cell r="HF524">
            <v>171</v>
          </cell>
        </row>
        <row r="525">
          <cell r="HF525">
            <v>171.5</v>
          </cell>
        </row>
        <row r="526">
          <cell r="HF526">
            <v>172</v>
          </cell>
        </row>
        <row r="527">
          <cell r="HF527">
            <v>172.5</v>
          </cell>
        </row>
        <row r="528">
          <cell r="HF528">
            <v>173</v>
          </cell>
        </row>
        <row r="529">
          <cell r="HF529">
            <v>173.5</v>
          </cell>
        </row>
        <row r="530">
          <cell r="HF530">
            <v>174</v>
          </cell>
        </row>
        <row r="531">
          <cell r="HF531">
            <v>174.5</v>
          </cell>
        </row>
        <row r="532">
          <cell r="HF532">
            <v>175</v>
          </cell>
        </row>
        <row r="533">
          <cell r="HF533">
            <v>175.5</v>
          </cell>
        </row>
        <row r="534">
          <cell r="HF534">
            <v>176</v>
          </cell>
        </row>
        <row r="535">
          <cell r="HF535">
            <v>176.5</v>
          </cell>
        </row>
        <row r="536">
          <cell r="HF536">
            <v>177</v>
          </cell>
        </row>
        <row r="537">
          <cell r="HF537">
            <v>177.5</v>
          </cell>
        </row>
        <row r="538">
          <cell r="HF538">
            <v>178</v>
          </cell>
        </row>
        <row r="539">
          <cell r="HF539">
            <v>178.5</v>
          </cell>
        </row>
        <row r="540">
          <cell r="HF540">
            <v>179</v>
          </cell>
        </row>
        <row r="541">
          <cell r="HF541">
            <v>179.5</v>
          </cell>
        </row>
        <row r="542">
          <cell r="HF542">
            <v>180</v>
          </cell>
        </row>
        <row r="543">
          <cell r="HF543">
            <v>180.5</v>
          </cell>
        </row>
        <row r="544">
          <cell r="HF544">
            <v>181</v>
          </cell>
        </row>
        <row r="545">
          <cell r="HF545">
            <v>181.5</v>
          </cell>
        </row>
        <row r="546">
          <cell r="HF546">
            <v>182</v>
          </cell>
        </row>
        <row r="547">
          <cell r="HF547">
            <v>182.5</v>
          </cell>
        </row>
        <row r="548">
          <cell r="HF548">
            <v>183</v>
          </cell>
        </row>
        <row r="549">
          <cell r="HF549">
            <v>183.5</v>
          </cell>
        </row>
        <row r="550">
          <cell r="HF550">
            <v>184</v>
          </cell>
        </row>
        <row r="551">
          <cell r="HF551">
            <v>184.5</v>
          </cell>
        </row>
        <row r="552">
          <cell r="HF552">
            <v>185</v>
          </cell>
        </row>
        <row r="553">
          <cell r="HF553">
            <v>185.5</v>
          </cell>
        </row>
        <row r="554">
          <cell r="HF554">
            <v>186</v>
          </cell>
        </row>
        <row r="555">
          <cell r="HF555">
            <v>186.5</v>
          </cell>
        </row>
        <row r="556">
          <cell r="HF556">
            <v>187</v>
          </cell>
        </row>
        <row r="557">
          <cell r="HF557">
            <v>187.5</v>
          </cell>
        </row>
        <row r="558">
          <cell r="HF558">
            <v>188</v>
          </cell>
        </row>
        <row r="559">
          <cell r="HF559">
            <v>188.5</v>
          </cell>
        </row>
        <row r="560">
          <cell r="HF560">
            <v>189</v>
          </cell>
        </row>
        <row r="561">
          <cell r="HF561">
            <v>189.5</v>
          </cell>
        </row>
        <row r="562">
          <cell r="HF562">
            <v>190</v>
          </cell>
        </row>
        <row r="563">
          <cell r="HF563">
            <v>190.5</v>
          </cell>
        </row>
        <row r="564">
          <cell r="HF564">
            <v>191</v>
          </cell>
        </row>
        <row r="565">
          <cell r="HF565">
            <v>191.5</v>
          </cell>
        </row>
        <row r="566">
          <cell r="HF566">
            <v>192</v>
          </cell>
        </row>
        <row r="567">
          <cell r="HF567">
            <v>192.5</v>
          </cell>
        </row>
        <row r="568">
          <cell r="HF568">
            <v>193</v>
          </cell>
        </row>
        <row r="569">
          <cell r="HF569">
            <v>193.5</v>
          </cell>
        </row>
        <row r="570">
          <cell r="HF570">
            <v>194</v>
          </cell>
        </row>
        <row r="571">
          <cell r="HF571">
            <v>194.5</v>
          </cell>
        </row>
        <row r="572">
          <cell r="HF572">
            <v>195</v>
          </cell>
        </row>
        <row r="573">
          <cell r="HF573">
            <v>195.5</v>
          </cell>
        </row>
        <row r="574">
          <cell r="HF574">
            <v>196</v>
          </cell>
        </row>
        <row r="575">
          <cell r="HF575">
            <v>196.5</v>
          </cell>
        </row>
        <row r="576">
          <cell r="HF576">
            <v>197</v>
          </cell>
        </row>
        <row r="577">
          <cell r="HF577">
            <v>197.5</v>
          </cell>
        </row>
        <row r="578">
          <cell r="HF578">
            <v>198</v>
          </cell>
        </row>
        <row r="579">
          <cell r="HF579">
            <v>198.5</v>
          </cell>
        </row>
        <row r="580">
          <cell r="HF580">
            <v>199</v>
          </cell>
        </row>
        <row r="581">
          <cell r="HF581">
            <v>199.5</v>
          </cell>
        </row>
        <row r="582">
          <cell r="HF582">
            <v>200</v>
          </cell>
        </row>
        <row r="583">
          <cell r="HF583">
            <v>200.5</v>
          </cell>
        </row>
        <row r="584">
          <cell r="HF584">
            <v>201</v>
          </cell>
        </row>
        <row r="585">
          <cell r="HF585">
            <v>201.5</v>
          </cell>
        </row>
        <row r="586">
          <cell r="HF586">
            <v>202</v>
          </cell>
        </row>
        <row r="587">
          <cell r="HF587">
            <v>202.5</v>
          </cell>
        </row>
        <row r="588">
          <cell r="HF588">
            <v>203</v>
          </cell>
        </row>
        <row r="589">
          <cell r="HF589">
            <v>203.5</v>
          </cell>
        </row>
        <row r="590">
          <cell r="HF590">
            <v>204</v>
          </cell>
        </row>
        <row r="591">
          <cell r="HF591">
            <v>204.5</v>
          </cell>
        </row>
        <row r="592">
          <cell r="HF592">
            <v>205</v>
          </cell>
        </row>
        <row r="593">
          <cell r="HF593">
            <v>205.5</v>
          </cell>
        </row>
        <row r="594">
          <cell r="HF594">
            <v>206</v>
          </cell>
        </row>
        <row r="595">
          <cell r="HF595">
            <v>206.5</v>
          </cell>
        </row>
        <row r="596">
          <cell r="HF596">
            <v>207</v>
          </cell>
        </row>
        <row r="597">
          <cell r="HF597">
            <v>207.5</v>
          </cell>
        </row>
        <row r="598">
          <cell r="HF598">
            <v>208</v>
          </cell>
        </row>
        <row r="599">
          <cell r="HF599">
            <v>208.5</v>
          </cell>
        </row>
        <row r="600">
          <cell r="HF600">
            <v>209</v>
          </cell>
        </row>
        <row r="601">
          <cell r="HF601">
            <v>209.5</v>
          </cell>
        </row>
        <row r="602">
          <cell r="HF602">
            <v>210</v>
          </cell>
        </row>
        <row r="603">
          <cell r="HF603">
            <v>210.5</v>
          </cell>
        </row>
        <row r="604">
          <cell r="HF604">
            <v>211</v>
          </cell>
        </row>
        <row r="605">
          <cell r="HF605">
            <v>211.5</v>
          </cell>
        </row>
        <row r="606">
          <cell r="HF606">
            <v>212</v>
          </cell>
        </row>
        <row r="607">
          <cell r="HF607">
            <v>212.5</v>
          </cell>
        </row>
        <row r="608">
          <cell r="HF608">
            <v>213</v>
          </cell>
        </row>
        <row r="609">
          <cell r="HF609">
            <v>213.5</v>
          </cell>
        </row>
        <row r="610">
          <cell r="HF610">
            <v>214</v>
          </cell>
        </row>
        <row r="611">
          <cell r="HF611">
            <v>214.5</v>
          </cell>
        </row>
        <row r="612">
          <cell r="HF612">
            <v>215</v>
          </cell>
        </row>
        <row r="613">
          <cell r="HF613">
            <v>215.5</v>
          </cell>
        </row>
        <row r="614">
          <cell r="HF614">
            <v>216</v>
          </cell>
        </row>
        <row r="615">
          <cell r="HF615">
            <v>216.5</v>
          </cell>
        </row>
        <row r="616">
          <cell r="HF616">
            <v>217</v>
          </cell>
        </row>
        <row r="617">
          <cell r="HF617">
            <v>217.5</v>
          </cell>
        </row>
        <row r="618">
          <cell r="HF618">
            <v>218</v>
          </cell>
        </row>
        <row r="619">
          <cell r="HF619">
            <v>218.5</v>
          </cell>
        </row>
        <row r="620">
          <cell r="HF620">
            <v>219</v>
          </cell>
        </row>
        <row r="621">
          <cell r="HF621">
            <v>219.5</v>
          </cell>
        </row>
        <row r="622">
          <cell r="HF622">
            <v>220</v>
          </cell>
        </row>
        <row r="623">
          <cell r="HF623">
            <v>220.5</v>
          </cell>
        </row>
        <row r="624">
          <cell r="HF624">
            <v>221</v>
          </cell>
        </row>
        <row r="625">
          <cell r="HF625">
            <v>221.5</v>
          </cell>
        </row>
        <row r="626">
          <cell r="HF626">
            <v>222</v>
          </cell>
        </row>
        <row r="627">
          <cell r="HF627">
            <v>222.5</v>
          </cell>
        </row>
        <row r="628">
          <cell r="HF628">
            <v>223</v>
          </cell>
        </row>
        <row r="629">
          <cell r="HF629">
            <v>223.5</v>
          </cell>
        </row>
        <row r="630">
          <cell r="HF630">
            <v>224</v>
          </cell>
        </row>
        <row r="631">
          <cell r="HF631">
            <v>224.5</v>
          </cell>
        </row>
        <row r="632">
          <cell r="HF632">
            <v>225</v>
          </cell>
        </row>
        <row r="633">
          <cell r="HF633">
            <v>225.5</v>
          </cell>
        </row>
        <row r="634">
          <cell r="HF634">
            <v>226</v>
          </cell>
        </row>
        <row r="635">
          <cell r="HF635">
            <v>226.5</v>
          </cell>
        </row>
        <row r="636">
          <cell r="HF636">
            <v>227</v>
          </cell>
        </row>
        <row r="637">
          <cell r="HF637">
            <v>227.5</v>
          </cell>
        </row>
        <row r="638">
          <cell r="HF638">
            <v>228</v>
          </cell>
        </row>
        <row r="639">
          <cell r="HF639">
            <v>228.5</v>
          </cell>
        </row>
        <row r="640">
          <cell r="HF640">
            <v>229</v>
          </cell>
        </row>
        <row r="641">
          <cell r="HF641">
            <v>229.5</v>
          </cell>
        </row>
        <row r="642">
          <cell r="HF642">
            <v>230</v>
          </cell>
        </row>
        <row r="643">
          <cell r="HF643">
            <v>230.5</v>
          </cell>
        </row>
        <row r="644">
          <cell r="HF644">
            <v>231</v>
          </cell>
        </row>
        <row r="645">
          <cell r="HF645">
            <v>231.5</v>
          </cell>
        </row>
        <row r="646">
          <cell r="HF646">
            <v>232</v>
          </cell>
        </row>
        <row r="647">
          <cell r="HF647">
            <v>232.5</v>
          </cell>
        </row>
        <row r="648">
          <cell r="HF648">
            <v>233</v>
          </cell>
        </row>
        <row r="649">
          <cell r="HF649">
            <v>233.5</v>
          </cell>
        </row>
        <row r="650">
          <cell r="HF650">
            <v>234</v>
          </cell>
        </row>
        <row r="651">
          <cell r="HF651">
            <v>234.5</v>
          </cell>
        </row>
        <row r="652">
          <cell r="HF652">
            <v>235</v>
          </cell>
        </row>
        <row r="653">
          <cell r="HF653">
            <v>235.5</v>
          </cell>
        </row>
        <row r="654">
          <cell r="HF654">
            <v>236</v>
          </cell>
        </row>
        <row r="655">
          <cell r="HF655">
            <v>236.5</v>
          </cell>
        </row>
        <row r="656">
          <cell r="HF656">
            <v>237</v>
          </cell>
        </row>
        <row r="657">
          <cell r="HF657">
            <v>237.5</v>
          </cell>
        </row>
        <row r="658">
          <cell r="HF658">
            <v>238</v>
          </cell>
        </row>
        <row r="659">
          <cell r="HF659">
            <v>238.5</v>
          </cell>
        </row>
        <row r="660">
          <cell r="HF660">
            <v>239</v>
          </cell>
        </row>
        <row r="661">
          <cell r="HF661">
            <v>239.5</v>
          </cell>
        </row>
        <row r="662">
          <cell r="HF662">
            <v>240</v>
          </cell>
        </row>
        <row r="663">
          <cell r="HF663" t="str">
            <v>R60</v>
          </cell>
        </row>
        <row r="664">
          <cell r="HF664" t="str">
            <v>R 60</v>
          </cell>
        </row>
      </sheetData>
      <sheetData sheetId="6"/>
      <sheetData sheetId="7">
        <row r="15">
          <cell r="AG15">
            <v>0</v>
          </cell>
        </row>
        <row r="16">
          <cell r="AG16">
            <v>0</v>
          </cell>
        </row>
        <row r="17">
          <cell r="AG17">
            <v>0</v>
          </cell>
        </row>
        <row r="18">
          <cell r="AG18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autoPageBreaks="0"/>
  </sheetPr>
  <dimension ref="A1:AI43"/>
  <sheetViews>
    <sheetView showGridLines="0" showZeros="0" tabSelected="1" zoomScale="36" zoomScaleNormal="36" workbookViewId="0">
      <selection activeCell="C1" sqref="C1:V2"/>
    </sheetView>
  </sheetViews>
  <sheetFormatPr baseColWidth="10" defaultColWidth="0" defaultRowHeight="12.75" zeroHeight="1" x14ac:dyDescent="0.2"/>
  <cols>
    <col min="1" max="1" width="60" style="1" customWidth="1"/>
    <col min="2" max="6" width="13.7109375" style="1" customWidth="1"/>
    <col min="7" max="7" width="2.5703125" style="1" customWidth="1"/>
    <col min="8" max="8" width="13.7109375" style="1" customWidth="1"/>
    <col min="9" max="10" width="13.42578125" style="1" customWidth="1"/>
    <col min="11" max="11" width="2.5703125" style="1" customWidth="1"/>
    <col min="12" max="13" width="13.5703125" style="1" customWidth="1"/>
    <col min="14" max="14" width="2.5703125" style="1" customWidth="1"/>
    <col min="15" max="16" width="13.5703125" style="1" customWidth="1"/>
    <col min="17" max="17" width="2.5703125" style="1" customWidth="1"/>
    <col min="18" max="18" width="13.7109375" style="1" customWidth="1"/>
    <col min="19" max="19" width="13.5703125" style="1" customWidth="1"/>
    <col min="20" max="20" width="2.5703125" style="1" customWidth="1"/>
    <col min="21" max="22" width="13.7109375" style="1" customWidth="1"/>
    <col min="23" max="23" width="2" style="1" customWidth="1"/>
    <col min="24" max="29" width="10.85546875" style="1" customWidth="1"/>
    <col min="30" max="31" width="13.7109375" style="1" customWidth="1"/>
    <col min="32" max="38" width="10.85546875" style="1" customWidth="1"/>
    <col min="39" max="16384" width="0" style="1" hidden="1"/>
  </cols>
  <sheetData>
    <row r="1" spans="1:31" ht="37.5" customHeight="1" x14ac:dyDescent="0.2">
      <c r="A1" s="114"/>
      <c r="B1" s="114"/>
      <c r="C1" s="117" t="s">
        <v>30</v>
      </c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5"/>
    </row>
    <row r="2" spans="1:31" ht="30.75" customHeight="1" x14ac:dyDescent="0.2">
      <c r="A2" s="114"/>
      <c r="B2" s="114"/>
      <c r="C2" s="113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1"/>
    </row>
    <row r="3" spans="1:31" ht="22.5" customHeight="1" x14ac:dyDescent="0.35">
      <c r="A3" s="110" t="s">
        <v>29</v>
      </c>
      <c r="B3" s="109"/>
      <c r="C3" s="108"/>
      <c r="D3" s="108"/>
      <c r="E3" s="108"/>
      <c r="F3" s="108"/>
      <c r="G3" s="108"/>
      <c r="H3" s="108"/>
      <c r="I3" s="108"/>
      <c r="K3" s="107"/>
      <c r="P3" s="106" t="s">
        <v>28</v>
      </c>
      <c r="Q3" s="105">
        <f>+'[1]5 ALMACEN '!W1</f>
        <v>0</v>
      </c>
      <c r="R3" s="105"/>
      <c r="S3" s="105"/>
      <c r="T3" s="104"/>
      <c r="U3" s="104"/>
      <c r="V3" s="104"/>
    </row>
    <row r="4" spans="1:31" ht="29.25" customHeight="1" x14ac:dyDescent="0.45">
      <c r="A4" s="103"/>
      <c r="B4" s="101">
        <f>+'[1]5 ALMACEN '!D2</f>
        <v>0</v>
      </c>
      <c r="C4" s="101"/>
      <c r="D4" s="101"/>
      <c r="E4" s="101"/>
      <c r="F4" s="101"/>
      <c r="G4" s="101"/>
      <c r="H4" s="101"/>
      <c r="I4" s="101"/>
      <c r="J4" s="103" t="s">
        <v>27</v>
      </c>
      <c r="K4" s="103"/>
      <c r="L4" s="102"/>
      <c r="M4" s="101">
        <f>+'[1]5 ALMACEN '!S2</f>
        <v>0</v>
      </c>
      <c r="N4" s="101"/>
      <c r="O4" s="101"/>
      <c r="P4" s="101"/>
      <c r="Q4" s="101"/>
      <c r="R4" s="101"/>
      <c r="S4" s="101"/>
      <c r="T4" s="101"/>
      <c r="U4" s="101"/>
      <c r="V4" s="101"/>
      <c r="Y4" s="93"/>
      <c r="Z4" s="93"/>
      <c r="AA4" s="93"/>
      <c r="AB4" s="93"/>
    </row>
    <row r="5" spans="1:31" ht="25.5" customHeight="1" x14ac:dyDescent="0.4">
      <c r="A5" s="100"/>
      <c r="E5" s="99" t="s">
        <v>26</v>
      </c>
      <c r="F5" s="99"/>
      <c r="Y5" s="93"/>
      <c r="Z5" s="93"/>
      <c r="AA5" s="93"/>
      <c r="AB5" s="93"/>
    </row>
    <row r="6" spans="1:31" s="93" customFormat="1" ht="33" customHeight="1" x14ac:dyDescent="0.35">
      <c r="A6" s="98"/>
      <c r="B6" s="95" t="s">
        <v>25</v>
      </c>
      <c r="C6" s="95"/>
      <c r="D6" s="95"/>
      <c r="E6" s="95"/>
      <c r="F6" s="95"/>
      <c r="G6" s="94"/>
      <c r="H6" s="95" t="s">
        <v>24</v>
      </c>
      <c r="I6" s="95"/>
      <c r="J6" s="96"/>
      <c r="K6" s="97"/>
      <c r="L6" s="95" t="s">
        <v>23</v>
      </c>
      <c r="M6" s="95"/>
      <c r="N6" s="97"/>
      <c r="O6" s="95" t="s">
        <v>22</v>
      </c>
      <c r="P6" s="95"/>
      <c r="Q6" s="94"/>
      <c r="R6" s="96" t="s">
        <v>21</v>
      </c>
      <c r="S6" s="96"/>
      <c r="T6" s="94"/>
      <c r="U6" s="95" t="s">
        <v>20</v>
      </c>
      <c r="V6" s="95"/>
      <c r="AD6" s="94"/>
      <c r="AE6" s="94"/>
    </row>
    <row r="7" spans="1:31" s="82" customFormat="1" ht="34.5" customHeight="1" x14ac:dyDescent="0.2">
      <c r="A7" s="92" t="s">
        <v>19</v>
      </c>
      <c r="B7" s="91">
        <f>IF($J$23=16,95.5,91.5)</f>
        <v>91.5</v>
      </c>
      <c r="C7" s="91">
        <f>IF($J$23=16,115.5,111.5)</f>
        <v>111.5</v>
      </c>
      <c r="D7" s="91">
        <f>IF($J$23=16,135.5,131.5)</f>
        <v>131.5</v>
      </c>
      <c r="E7" s="91">
        <f>IF($J$23=16,155.5,151.5)</f>
        <v>151.5</v>
      </c>
      <c r="F7" s="91">
        <f>IF($J$23=16,175.5,171.5)</f>
        <v>171.5</v>
      </c>
      <c r="H7" s="90"/>
      <c r="I7" s="89"/>
      <c r="J7" s="88"/>
      <c r="K7" s="87"/>
      <c r="L7" s="83" t="s">
        <v>18</v>
      </c>
      <c r="M7" s="83" t="s">
        <v>17</v>
      </c>
      <c r="N7" s="86"/>
      <c r="O7" s="83" t="s">
        <v>18</v>
      </c>
      <c r="P7" s="83" t="s">
        <v>17</v>
      </c>
      <c r="Q7" s="85"/>
      <c r="R7" s="83" t="s">
        <v>18</v>
      </c>
      <c r="S7" s="83" t="s">
        <v>17</v>
      </c>
      <c r="T7" s="84"/>
      <c r="U7" s="83" t="s">
        <v>18</v>
      </c>
      <c r="V7" s="83" t="s">
        <v>17</v>
      </c>
    </row>
    <row r="8" spans="1:31" ht="27" customHeight="1" x14ac:dyDescent="0.4">
      <c r="A8" s="74" t="s">
        <v>16</v>
      </c>
      <c r="B8" s="11"/>
      <c r="C8" s="11"/>
      <c r="D8" s="11"/>
      <c r="E8" s="79"/>
      <c r="F8" s="11"/>
      <c r="G8" s="15"/>
      <c r="H8" s="11"/>
      <c r="I8" s="81"/>
      <c r="J8" s="79"/>
      <c r="K8" s="80"/>
      <c r="L8" s="72">
        <f>SUMIF([1]FORMULAS!$BG$64:$DB$64,28,[1]FORMULAS!$BG$67:$DB$67)</f>
        <v>0</v>
      </c>
      <c r="M8" s="71">
        <f>IF(L8&gt;0,26,0)</f>
        <v>0</v>
      </c>
      <c r="N8" s="75"/>
      <c r="O8" s="72">
        <f>SUMIF([1]FORMULAS!$BG$64:$DB$64,28,[1]FORMULAS!$BG$66:$DB$66)</f>
        <v>0</v>
      </c>
      <c r="P8" s="71">
        <f>IF(O8&gt;0,26,0)</f>
        <v>0</v>
      </c>
      <c r="Q8" s="15"/>
      <c r="R8" s="79"/>
      <c r="S8" s="78"/>
      <c r="T8" s="12"/>
      <c r="U8" s="11"/>
      <c r="V8" s="10"/>
    </row>
    <row r="9" spans="1:31" ht="27" customHeight="1" x14ac:dyDescent="0.4">
      <c r="A9" s="74" t="s">
        <v>15</v>
      </c>
      <c r="B9" s="11"/>
      <c r="C9" s="11"/>
      <c r="D9" s="11"/>
      <c r="E9" s="11"/>
      <c r="F9" s="11"/>
      <c r="H9" s="11"/>
      <c r="I9" s="66"/>
      <c r="J9" s="11"/>
      <c r="K9" s="63"/>
      <c r="L9" s="72">
        <f>SUMIF([1]FORMULAS!$BG$64:$DB$64,30,[1]FORMULAS!$BG$67:$DB$67)</f>
        <v>0</v>
      </c>
      <c r="M9" s="71">
        <f>IF(L9&gt;0,28,0)</f>
        <v>0</v>
      </c>
      <c r="N9" s="75"/>
      <c r="O9" s="72">
        <f>SUMIF([1]FORMULAS!$BG$64:$DB$64,30,[1]FORMULAS!$BG$66:$DB$66)</f>
        <v>0</v>
      </c>
      <c r="P9" s="71">
        <f>IF(O9&gt;0,28,0)</f>
        <v>0</v>
      </c>
      <c r="Q9" s="15"/>
      <c r="R9" s="11"/>
      <c r="S9" s="10"/>
      <c r="T9" s="12"/>
      <c r="U9" s="11"/>
      <c r="V9" s="10"/>
    </row>
    <row r="10" spans="1:31" ht="27" customHeight="1" x14ac:dyDescent="0.4">
      <c r="A10" s="74" t="s">
        <v>14</v>
      </c>
      <c r="B10" s="11"/>
      <c r="C10" s="11"/>
      <c r="D10" s="11"/>
      <c r="E10" s="11"/>
      <c r="F10" s="11"/>
      <c r="H10" s="11"/>
      <c r="I10" s="66"/>
      <c r="J10" s="11"/>
      <c r="K10" s="63"/>
      <c r="L10" s="72">
        <f>SUMIF([1]FORMULAS!$BG$64:$DB$64,56,[1]FORMULAS!$BG$67:$DB$67)</f>
        <v>0</v>
      </c>
      <c r="M10" s="71">
        <f>IF(L10&gt;0,54,0)</f>
        <v>0</v>
      </c>
      <c r="N10" s="73"/>
      <c r="O10" s="72">
        <f>SUMIF([1]FORMULAS!$BG$64:$DB$64,56,[1]FORMULAS!$BG$66:$DB$66)</f>
        <v>0</v>
      </c>
      <c r="P10" s="71">
        <f>IF(O10&gt;0,54,0)</f>
        <v>0</v>
      </c>
      <c r="Q10" s="15"/>
      <c r="R10" s="11"/>
      <c r="S10" s="10"/>
      <c r="T10" s="12"/>
      <c r="U10" s="11"/>
      <c r="V10" s="10"/>
    </row>
    <row r="11" spans="1:31" ht="27" customHeight="1" x14ac:dyDescent="0.4">
      <c r="A11" s="74" t="s">
        <v>13</v>
      </c>
      <c r="B11" s="11"/>
      <c r="C11" s="11"/>
      <c r="D11" s="11"/>
      <c r="E11" s="11"/>
      <c r="F11" s="11"/>
      <c r="H11" s="11"/>
      <c r="I11" s="66"/>
      <c r="J11" s="11"/>
      <c r="K11" s="63"/>
      <c r="L11" s="72">
        <f>SUMIF([1]FORMULAS!$BG$64:$DB$64,60,[1]FORMULAS!$BG$67:$DB$67)</f>
        <v>0</v>
      </c>
      <c r="M11" s="71">
        <f>IF(L11&gt;0,58,0)</f>
        <v>0</v>
      </c>
      <c r="N11" s="73"/>
      <c r="O11" s="72">
        <f>SUMIF([1]FORMULAS!$BG$64:$DB$64,60,[1]FORMULAS!$BG$66:$DB$66)</f>
        <v>0</v>
      </c>
      <c r="P11" s="71">
        <f>IF(O11&gt;0,58,0)</f>
        <v>0</v>
      </c>
      <c r="Q11" s="15"/>
      <c r="R11" s="11"/>
      <c r="S11" s="10"/>
      <c r="T11" s="12"/>
      <c r="U11" s="11"/>
      <c r="V11" s="10"/>
    </row>
    <row r="12" spans="1:31" ht="27" customHeight="1" x14ac:dyDescent="0.4">
      <c r="A12" s="74" t="s">
        <v>12</v>
      </c>
      <c r="B12" s="11"/>
      <c r="C12" s="11"/>
      <c r="D12" s="11"/>
      <c r="E12" s="11"/>
      <c r="F12" s="11"/>
      <c r="H12" s="11"/>
      <c r="I12" s="66"/>
      <c r="J12" s="11"/>
      <c r="K12" s="63"/>
      <c r="L12" s="72">
        <f>SUMIF([1]FORMULAS!$BG$64:$DB$64,70,[1]FORMULAS!$BG$67:$DB$67)</f>
        <v>0</v>
      </c>
      <c r="M12" s="71">
        <f>IF(L12&gt;0,68,0)</f>
        <v>0</v>
      </c>
      <c r="N12" s="75"/>
      <c r="O12" s="72">
        <f>SUMIF([1]FORMULAS!$BG$64:$DB$64,70,[1]FORMULAS!$BG$66:$DB$66)</f>
        <v>0</v>
      </c>
      <c r="P12" s="71">
        <f>IF(O12&gt;0,68,0)</f>
        <v>0</v>
      </c>
      <c r="Q12" s="15"/>
      <c r="R12" s="11"/>
      <c r="S12" s="10"/>
      <c r="T12" s="12"/>
      <c r="U12" s="11"/>
      <c r="V12" s="10"/>
    </row>
    <row r="13" spans="1:31" ht="27" customHeight="1" x14ac:dyDescent="0.4">
      <c r="A13" s="74" t="s">
        <v>11</v>
      </c>
      <c r="B13" s="11"/>
      <c r="C13" s="11"/>
      <c r="D13" s="11"/>
      <c r="E13" s="11"/>
      <c r="F13" s="11"/>
      <c r="H13" s="11"/>
      <c r="I13" s="66"/>
      <c r="J13" s="11"/>
      <c r="K13" s="63"/>
      <c r="L13" s="77">
        <f>SUMIF([1]FORMULAS!$BG$64:$DB$64,75,[1]FORMULAS!$BG$67:$DB$67)</f>
        <v>0</v>
      </c>
      <c r="M13" s="76">
        <f>IF(L13&gt;0,73,0)</f>
        <v>0</v>
      </c>
      <c r="N13" s="75"/>
      <c r="O13" s="77">
        <f>SUMIF([1]FORMULAS!$BG$64:$DB$64,75,[1]FORMULAS!$BG$66:$DB$66)</f>
        <v>0</v>
      </c>
      <c r="P13" s="76">
        <f>IF(O13&gt;0,73,0)</f>
        <v>0</v>
      </c>
      <c r="Q13" s="15"/>
      <c r="R13" s="11"/>
      <c r="S13" s="10"/>
      <c r="T13" s="12"/>
      <c r="U13" s="11"/>
      <c r="V13" s="10"/>
    </row>
    <row r="14" spans="1:31" ht="27" customHeight="1" x14ac:dyDescent="0.4">
      <c r="A14" s="74" t="s">
        <v>10</v>
      </c>
      <c r="B14" s="11"/>
      <c r="C14" s="11"/>
      <c r="D14" s="11"/>
      <c r="E14" s="11"/>
      <c r="F14" s="11"/>
      <c r="H14" s="11"/>
      <c r="I14" s="66"/>
      <c r="J14" s="11"/>
      <c r="K14" s="28"/>
      <c r="L14" s="72">
        <f>SUMIF([1]FORMULAS!$BG$64:$DB$64,84,[1]FORMULAS!$BG$67:$DB$67)</f>
        <v>0</v>
      </c>
      <c r="M14" s="71">
        <f>IF(L14&gt;0,82,0)</f>
        <v>0</v>
      </c>
      <c r="N14" s="73"/>
      <c r="O14" s="72">
        <f>SUMIF([1]FORMULAS!$BG$64:$DB$64,84,[1]FORMULAS!$BG$66:$DB$66)</f>
        <v>0</v>
      </c>
      <c r="P14" s="71">
        <f>IF(O14&gt;0,82,0)</f>
        <v>0</v>
      </c>
      <c r="Q14" s="15"/>
      <c r="R14" s="11"/>
      <c r="S14" s="10"/>
      <c r="T14" s="12"/>
      <c r="U14" s="11"/>
      <c r="V14" s="10"/>
    </row>
    <row r="15" spans="1:31" ht="27" customHeight="1" x14ac:dyDescent="0.4">
      <c r="A15" s="74" t="s">
        <v>9</v>
      </c>
      <c r="B15" s="11"/>
      <c r="C15" s="11"/>
      <c r="D15" s="11"/>
      <c r="E15" s="11"/>
      <c r="F15" s="11"/>
      <c r="H15" s="11"/>
      <c r="I15" s="66"/>
      <c r="J15" s="11"/>
      <c r="K15" s="28"/>
      <c r="L15" s="72">
        <f>SUMIF([1]FORMULAS!$BG$64:$DB$64,90,[1]FORMULAS!$BG$67:$DB$67)</f>
        <v>0</v>
      </c>
      <c r="M15" s="71">
        <f>IF(L15&gt;0,88,0)</f>
        <v>0</v>
      </c>
      <c r="N15" s="73"/>
      <c r="O15" s="72">
        <f>SUMIF([1]FORMULAS!$BG$64:$DB$64,90,[1]FORMULAS!$BG$66:$DB$66)</f>
        <v>0</v>
      </c>
      <c r="P15" s="71">
        <f>IF(O15&gt;0,88,0)</f>
        <v>0</v>
      </c>
      <c r="Q15" s="15"/>
      <c r="R15" s="11"/>
      <c r="S15" s="10"/>
      <c r="T15" s="12"/>
      <c r="U15" s="11"/>
      <c r="V15" s="10"/>
    </row>
    <row r="16" spans="1:31" ht="27" customHeight="1" x14ac:dyDescent="0.4">
      <c r="A16" s="74" t="s">
        <v>8</v>
      </c>
      <c r="B16" s="11"/>
      <c r="C16" s="11"/>
      <c r="D16" s="11"/>
      <c r="E16" s="11"/>
      <c r="F16" s="11"/>
      <c r="H16" s="11"/>
      <c r="I16" s="66"/>
      <c r="J16" s="11"/>
      <c r="K16" s="28"/>
      <c r="L16" s="72">
        <f>SUMIF([1]FORMULAS!$BG$64:$DB$64,112,[1]FORMULAS!$BG$67:$DB$67)</f>
        <v>0</v>
      </c>
      <c r="M16" s="71">
        <f>IF(L16&gt;0,110,0)</f>
        <v>0</v>
      </c>
      <c r="N16" s="75"/>
      <c r="O16" s="72">
        <f>SUMIF([1]FORMULAS!$BG$64:$DB$64,112,[1]FORMULAS!$BG$66:$DB$66)</f>
        <v>0</v>
      </c>
      <c r="P16" s="71">
        <f>IF(O16&gt;0,110,0)</f>
        <v>0</v>
      </c>
      <c r="Q16" s="15"/>
      <c r="R16" s="11"/>
      <c r="S16" s="10"/>
      <c r="T16" s="12"/>
      <c r="U16" s="11"/>
      <c r="V16" s="10"/>
    </row>
    <row r="17" spans="1:35" ht="27" customHeight="1" x14ac:dyDescent="0.4">
      <c r="A17" s="74" t="s">
        <v>7</v>
      </c>
      <c r="B17" s="11"/>
      <c r="C17" s="11"/>
      <c r="D17" s="11"/>
      <c r="E17" s="11"/>
      <c r="F17" s="11"/>
      <c r="H17" s="11"/>
      <c r="I17" s="66"/>
      <c r="J17" s="11"/>
      <c r="K17" s="63"/>
      <c r="L17" s="72">
        <f>SUMIF([1]FORMULAS!$BG$64:$DB$64,120,[1]FORMULAS!$BG$67:$DB$67)</f>
        <v>0</v>
      </c>
      <c r="M17" s="71">
        <f>IF(L17&gt;0,118,0)</f>
        <v>0</v>
      </c>
      <c r="N17" s="75"/>
      <c r="O17" s="72">
        <f>SUMIF([1]FORMULAS!$BG$64:$DB$64,120,[1]FORMULAS!$BG$66:$DB$66)</f>
        <v>0</v>
      </c>
      <c r="P17" s="71">
        <f>IF(O17&gt;0,118,0)</f>
        <v>0</v>
      </c>
      <c r="Q17" s="15"/>
      <c r="R17" s="11"/>
      <c r="S17" s="10"/>
      <c r="T17" s="12"/>
      <c r="U17" s="11"/>
      <c r="V17" s="10"/>
    </row>
    <row r="18" spans="1:35" ht="27" customHeight="1" x14ac:dyDescent="0.4">
      <c r="A18" s="74" t="s">
        <v>6</v>
      </c>
      <c r="B18" s="11"/>
      <c r="C18" s="11"/>
      <c r="D18" s="11"/>
      <c r="E18" s="11"/>
      <c r="F18" s="11"/>
      <c r="G18" s="15"/>
      <c r="H18" s="72">
        <f>SUMIF([1]FORMULAS!BG63:DB63,"P1",[1]FORMULAS!BG66:DB66)</f>
        <v>0</v>
      </c>
      <c r="I18" s="66"/>
      <c r="J18" s="11"/>
      <c r="K18" s="63"/>
      <c r="L18" s="72">
        <f>SUMIF([1]FORMULAS!$BG$64:$DB$64,140,[1]FORMULAS!$BG$67:$DB$67)</f>
        <v>0</v>
      </c>
      <c r="M18" s="71">
        <f>IF(L18&gt;0,138,0)</f>
        <v>0</v>
      </c>
      <c r="N18" s="73"/>
      <c r="O18" s="72">
        <f>SUMIF([1]FORMULAS!$BG$64:$DB$64,140,[1]FORMULAS!$BG$66:$DB$66)</f>
        <v>0</v>
      </c>
      <c r="P18" s="71">
        <f>IF(O18&gt;0,138,0)</f>
        <v>0</v>
      </c>
      <c r="Q18" s="15"/>
      <c r="R18" s="14"/>
      <c r="S18" s="13"/>
      <c r="T18" s="12"/>
      <c r="U18" s="11"/>
      <c r="V18" s="10"/>
    </row>
    <row r="19" spans="1:35" ht="27" customHeight="1" x14ac:dyDescent="0.4">
      <c r="A19" s="74" t="s">
        <v>5</v>
      </c>
      <c r="B19" s="11"/>
      <c r="C19" s="11"/>
      <c r="D19" s="11"/>
      <c r="E19" s="11"/>
      <c r="F19" s="11"/>
      <c r="G19" s="15"/>
      <c r="H19" s="72">
        <f>'[1]5 ALMACEN '!U37</f>
        <v>0</v>
      </c>
      <c r="I19" s="66"/>
      <c r="J19" s="11"/>
      <c r="K19" s="63"/>
      <c r="L19" s="72">
        <f>SUMIF([1]FORMULAS!BG64:DB64,150,[1]FORMULAS!BG67:DB67)</f>
        <v>0</v>
      </c>
      <c r="M19" s="71">
        <f>IF(L19&gt;0,148,0)</f>
        <v>0</v>
      </c>
      <c r="N19" s="73"/>
      <c r="O19" s="72">
        <f>SUMIF([1]FORMULAS!$BG$64:$DB$64,150,[1]FORMULAS!$BG$66:$DB$66)</f>
        <v>0</v>
      </c>
      <c r="P19" s="71">
        <f>IF(O19&gt;0,148,0)</f>
        <v>0</v>
      </c>
      <c r="Q19" s="15"/>
      <c r="R19" s="14"/>
      <c r="S19" s="13"/>
      <c r="T19" s="12"/>
      <c r="U19" s="11"/>
      <c r="V19" s="10"/>
    </row>
    <row r="20" spans="1:35" ht="27" customHeight="1" x14ac:dyDescent="0.4">
      <c r="A20" s="70" t="s">
        <v>4</v>
      </c>
      <c r="B20" s="68"/>
      <c r="C20" s="68"/>
      <c r="D20" s="68"/>
      <c r="E20" s="68"/>
      <c r="F20" s="68"/>
      <c r="G20" s="15"/>
      <c r="H20" s="68"/>
      <c r="I20" s="69"/>
      <c r="J20" s="68"/>
      <c r="K20" s="63"/>
      <c r="L20" s="62"/>
      <c r="M20" s="19"/>
      <c r="N20" s="18"/>
      <c r="O20" s="17"/>
      <c r="P20" s="16"/>
      <c r="Q20" s="15"/>
      <c r="R20" s="14"/>
      <c r="S20" s="13"/>
      <c r="T20" s="12"/>
      <c r="U20" s="11"/>
      <c r="V20" s="10"/>
    </row>
    <row r="21" spans="1:35" ht="27" customHeight="1" x14ac:dyDescent="0.4">
      <c r="A21" s="67"/>
      <c r="B21" s="11"/>
      <c r="C21" s="11"/>
      <c r="D21" s="11"/>
      <c r="E21" s="11"/>
      <c r="F21" s="66"/>
      <c r="G21" s="65"/>
      <c r="H21" s="64"/>
      <c r="I21" s="11"/>
      <c r="J21" s="11"/>
      <c r="K21" s="63"/>
      <c r="L21" s="62"/>
      <c r="M21" s="19"/>
      <c r="N21" s="18"/>
      <c r="O21" s="17"/>
      <c r="P21" s="16"/>
      <c r="Q21" s="15"/>
      <c r="R21" s="14"/>
      <c r="S21" s="13"/>
      <c r="T21" s="12"/>
      <c r="U21" s="11"/>
      <c r="V21" s="10"/>
    </row>
    <row r="22" spans="1:35" ht="27" customHeight="1" x14ac:dyDescent="0.4">
      <c r="A22" s="61"/>
      <c r="B22" s="58"/>
      <c r="C22" s="58"/>
      <c r="D22" s="58"/>
      <c r="E22" s="58"/>
      <c r="F22" s="58"/>
      <c r="G22" s="60"/>
      <c r="H22" s="58"/>
      <c r="I22" s="59"/>
      <c r="J22" s="58"/>
      <c r="K22" s="28"/>
      <c r="L22" s="20"/>
      <c r="M22" s="19"/>
      <c r="N22" s="18"/>
      <c r="O22" s="17"/>
      <c r="P22" s="16"/>
      <c r="Q22" s="15"/>
      <c r="R22" s="14"/>
      <c r="S22" s="13"/>
      <c r="T22" s="12"/>
      <c r="U22" s="11"/>
      <c r="V22" s="10"/>
    </row>
    <row r="23" spans="1:35" s="36" customFormat="1" ht="27.75" customHeight="1" x14ac:dyDescent="0.4">
      <c r="A23" s="57" t="s">
        <v>3</v>
      </c>
      <c r="B23" s="56"/>
      <c r="C23" s="56"/>
      <c r="D23" s="55"/>
      <c r="E23" s="54" t="s">
        <v>2</v>
      </c>
      <c r="G23" s="53"/>
      <c r="H23" s="53"/>
      <c r="I23" s="53"/>
      <c r="J23" s="52">
        <f>+'[1]2 M-A +'!J37</f>
        <v>0</v>
      </c>
      <c r="L23" s="20"/>
      <c r="M23" s="19"/>
      <c r="N23" s="18"/>
      <c r="O23" s="17"/>
      <c r="P23" s="16"/>
      <c r="Q23" s="15"/>
      <c r="R23" s="14"/>
      <c r="S23" s="13"/>
      <c r="T23" s="12"/>
      <c r="U23" s="11"/>
      <c r="V23" s="10"/>
      <c r="Y23" s="48"/>
      <c r="Z23" s="48"/>
      <c r="AA23" s="48"/>
      <c r="AB23" s="48"/>
      <c r="AI23" s="48"/>
    </row>
    <row r="24" spans="1:35" s="36" customFormat="1" ht="27.75" customHeight="1" x14ac:dyDescent="0.4">
      <c r="A24" s="51">
        <f>+'[1]5 ALMACEN '!W5</f>
        <v>0</v>
      </c>
      <c r="B24" s="50"/>
      <c r="C24" s="50"/>
      <c r="D24" s="49"/>
      <c r="K24" s="48"/>
      <c r="L24" s="20"/>
      <c r="M24" s="19"/>
      <c r="N24" s="18"/>
      <c r="O24" s="17"/>
      <c r="P24" s="16"/>
      <c r="Q24" s="15"/>
      <c r="R24" s="14"/>
      <c r="S24" s="13"/>
      <c r="T24" s="12"/>
      <c r="U24" s="11"/>
      <c r="V24" s="10"/>
      <c r="Y24" s="47"/>
      <c r="Z24" s="48"/>
      <c r="AA24" s="47"/>
      <c r="AB24" s="47"/>
    </row>
    <row r="25" spans="1:35" s="36" customFormat="1" ht="27.75" customHeight="1" x14ac:dyDescent="0.5">
      <c r="A25" s="46" t="s">
        <v>1</v>
      </c>
      <c r="B25" s="46"/>
      <c r="C25" s="46"/>
      <c r="D25" s="46"/>
      <c r="E25" s="46"/>
      <c r="F25" s="46"/>
      <c r="G25" s="46"/>
      <c r="H25" s="46"/>
      <c r="I25" s="46"/>
      <c r="J25" s="46"/>
      <c r="K25" s="45"/>
      <c r="L25" s="20"/>
      <c r="M25" s="19"/>
      <c r="N25" s="18"/>
      <c r="O25" s="17"/>
      <c r="P25" s="16"/>
      <c r="Q25" s="15"/>
      <c r="R25" s="14"/>
      <c r="S25" s="13"/>
      <c r="T25" s="12"/>
      <c r="U25" s="11"/>
      <c r="V25" s="10"/>
    </row>
    <row r="26" spans="1:35" s="36" customFormat="1" ht="27.75" customHeight="1" x14ac:dyDescent="0.4">
      <c r="A26" s="44"/>
      <c r="B26" s="43"/>
      <c r="C26" s="42"/>
      <c r="D26" s="41"/>
      <c r="E26" s="42"/>
      <c r="F26" s="41"/>
      <c r="G26" s="41"/>
      <c r="H26" s="41"/>
      <c r="I26" s="41"/>
      <c r="J26" s="40"/>
      <c r="K26" s="39">
        <v>12</v>
      </c>
      <c r="L26" s="20"/>
      <c r="M26" s="19"/>
      <c r="N26" s="18"/>
      <c r="O26" s="17"/>
      <c r="P26" s="16"/>
      <c r="Q26" s="15"/>
      <c r="R26" s="14"/>
      <c r="S26" s="13"/>
      <c r="T26" s="12"/>
      <c r="U26" s="11"/>
      <c r="V26" s="10"/>
    </row>
    <row r="27" spans="1:35" s="36" customFormat="1" ht="27.75" customHeight="1" x14ac:dyDescent="0.4">
      <c r="A27" s="38"/>
      <c r="B27" s="30"/>
      <c r="C27" s="30"/>
      <c r="D27" s="30"/>
      <c r="E27" s="30"/>
      <c r="F27" s="30"/>
      <c r="G27" s="30"/>
      <c r="H27" s="30"/>
      <c r="I27" s="30"/>
      <c r="J27" s="29"/>
      <c r="K27" s="39"/>
      <c r="L27" s="20"/>
      <c r="M27" s="19"/>
      <c r="N27" s="18"/>
      <c r="O27" s="17"/>
      <c r="P27" s="16"/>
      <c r="Q27" s="15"/>
      <c r="R27" s="14"/>
      <c r="S27" s="13"/>
      <c r="T27" s="12"/>
      <c r="U27" s="11"/>
      <c r="V27" s="10"/>
    </row>
    <row r="28" spans="1:35" s="36" customFormat="1" ht="27.75" customHeight="1" x14ac:dyDescent="0.4">
      <c r="A28" s="38"/>
      <c r="B28" s="37"/>
      <c r="C28" s="37"/>
      <c r="D28" s="37"/>
      <c r="E28" s="30"/>
      <c r="F28" s="26"/>
      <c r="G28" s="26"/>
      <c r="H28" s="26"/>
      <c r="I28" s="26"/>
      <c r="J28" s="25"/>
      <c r="K28" s="39"/>
      <c r="L28" s="20"/>
      <c r="M28" s="19"/>
      <c r="N28" s="18"/>
      <c r="O28" s="17"/>
      <c r="P28" s="16"/>
      <c r="Q28" s="15"/>
      <c r="R28" s="14"/>
      <c r="S28" s="13"/>
      <c r="T28" s="12"/>
      <c r="U28" s="11"/>
      <c r="V28" s="10"/>
    </row>
    <row r="29" spans="1:35" s="36" customFormat="1" ht="27.75" customHeight="1" x14ac:dyDescent="0.4">
      <c r="A29" s="38"/>
      <c r="B29" s="37"/>
      <c r="C29" s="37"/>
      <c r="D29" s="37"/>
      <c r="E29" s="30"/>
      <c r="F29" s="26"/>
      <c r="G29" s="26"/>
      <c r="H29" s="26"/>
      <c r="I29" s="26"/>
      <c r="J29" s="25"/>
      <c r="K29" s="39"/>
      <c r="L29" s="20"/>
      <c r="M29" s="19"/>
      <c r="N29" s="18"/>
      <c r="O29" s="17"/>
      <c r="P29" s="16"/>
      <c r="Q29" s="15"/>
      <c r="R29" s="14"/>
      <c r="S29" s="13"/>
      <c r="T29" s="12"/>
      <c r="U29" s="11"/>
      <c r="V29" s="10"/>
    </row>
    <row r="30" spans="1:35" s="36" customFormat="1" ht="27.75" customHeight="1" x14ac:dyDescent="0.4">
      <c r="A30" s="38"/>
      <c r="B30" s="37"/>
      <c r="C30" s="37"/>
      <c r="D30" s="37"/>
      <c r="E30" s="30"/>
      <c r="F30" s="26"/>
      <c r="G30" s="26"/>
      <c r="H30" s="26"/>
      <c r="I30" s="26"/>
      <c r="J30" s="25"/>
      <c r="K30" s="39"/>
      <c r="L30" s="20"/>
      <c r="M30" s="19"/>
      <c r="N30" s="18"/>
      <c r="O30" s="17"/>
      <c r="P30" s="16"/>
      <c r="Q30" s="15"/>
      <c r="R30" s="14"/>
      <c r="S30" s="13"/>
      <c r="T30" s="12"/>
      <c r="U30" s="11"/>
      <c r="V30" s="10"/>
    </row>
    <row r="31" spans="1:35" s="34" customFormat="1" ht="27.75" customHeight="1" x14ac:dyDescent="0.4">
      <c r="A31" s="38"/>
      <c r="B31" s="37"/>
      <c r="C31" s="26"/>
      <c r="D31" s="26"/>
      <c r="E31" s="30"/>
      <c r="F31" s="31"/>
      <c r="G31" s="31"/>
      <c r="H31" s="31"/>
      <c r="I31" s="31"/>
      <c r="J31" s="33"/>
      <c r="K31" s="32"/>
      <c r="L31" s="20"/>
      <c r="M31" s="19"/>
      <c r="N31" s="18"/>
      <c r="O31" s="17"/>
      <c r="P31" s="16"/>
      <c r="Q31" s="15"/>
      <c r="R31" s="14"/>
      <c r="S31" s="13"/>
      <c r="T31" s="12"/>
      <c r="U31" s="11"/>
      <c r="V31" s="10"/>
      <c r="AD31" s="36"/>
      <c r="AE31" s="36"/>
      <c r="AF31" s="36"/>
      <c r="AG31" s="35"/>
    </row>
    <row r="32" spans="1:35" ht="27.75" customHeight="1" x14ac:dyDescent="0.4">
      <c r="A32" s="27"/>
      <c r="B32" s="26"/>
      <c r="C32" s="26"/>
      <c r="D32" s="26"/>
      <c r="E32" s="26"/>
      <c r="F32" s="31"/>
      <c r="G32" s="31"/>
      <c r="H32" s="31"/>
      <c r="I32" s="31"/>
      <c r="J32" s="33"/>
      <c r="K32" s="32"/>
      <c r="L32" s="20"/>
      <c r="M32" s="19"/>
      <c r="N32" s="18"/>
      <c r="O32" s="17"/>
      <c r="P32" s="16"/>
      <c r="Q32" s="15"/>
      <c r="R32" s="14"/>
      <c r="S32" s="13"/>
      <c r="T32" s="12"/>
      <c r="U32" s="11"/>
      <c r="V32" s="10"/>
      <c r="AD32" s="4"/>
      <c r="AE32" s="4"/>
      <c r="AF32" s="4"/>
      <c r="AG32" s="4"/>
    </row>
    <row r="33" spans="1:33" ht="27.75" customHeight="1" x14ac:dyDescent="0.4">
      <c r="A33" s="27"/>
      <c r="B33" s="26"/>
      <c r="C33" s="26"/>
      <c r="D33" s="26"/>
      <c r="E33" s="26"/>
      <c r="F33" s="31"/>
      <c r="G33" s="31"/>
      <c r="H33" s="31"/>
      <c r="I33" s="31"/>
      <c r="J33" s="33"/>
      <c r="K33" s="32"/>
      <c r="L33" s="20"/>
      <c r="M33" s="19"/>
      <c r="N33" s="18"/>
      <c r="O33" s="17"/>
      <c r="P33" s="16"/>
      <c r="Q33" s="15"/>
      <c r="R33" s="14"/>
      <c r="S33" s="13"/>
      <c r="T33" s="12"/>
      <c r="U33" s="11"/>
      <c r="V33" s="10"/>
      <c r="AF33" s="2"/>
      <c r="AG33" s="2"/>
    </row>
    <row r="34" spans="1:33" ht="27.75" customHeight="1" x14ac:dyDescent="0.4">
      <c r="A34" s="27"/>
      <c r="B34" s="26"/>
      <c r="C34" s="26"/>
      <c r="D34" s="26"/>
      <c r="E34" s="26"/>
      <c r="F34" s="31"/>
      <c r="G34" s="31"/>
      <c r="H34" s="31"/>
      <c r="I34" s="30"/>
      <c r="J34" s="29"/>
      <c r="K34" s="28"/>
      <c r="L34" s="20"/>
      <c r="M34" s="19"/>
      <c r="N34" s="18"/>
      <c r="O34" s="17"/>
      <c r="P34" s="16"/>
      <c r="Q34" s="15"/>
      <c r="R34" s="14"/>
      <c r="S34" s="13"/>
      <c r="T34" s="12"/>
      <c r="U34" s="11"/>
      <c r="V34" s="10"/>
      <c r="AF34" s="2"/>
      <c r="AG34" s="2"/>
    </row>
    <row r="35" spans="1:33" ht="27.75" customHeight="1" x14ac:dyDescent="0.4">
      <c r="A35" s="27"/>
      <c r="B35" s="26"/>
      <c r="C35" s="26"/>
      <c r="D35" s="26"/>
      <c r="E35" s="26"/>
      <c r="F35" s="31"/>
      <c r="G35" s="31"/>
      <c r="H35" s="31"/>
      <c r="I35" s="30"/>
      <c r="J35" s="29"/>
      <c r="K35" s="28"/>
      <c r="L35" s="20"/>
      <c r="M35" s="19"/>
      <c r="N35" s="18"/>
      <c r="O35" s="17"/>
      <c r="P35" s="16"/>
      <c r="Q35" s="15"/>
      <c r="R35" s="14"/>
      <c r="S35" s="13"/>
      <c r="T35" s="12"/>
      <c r="U35" s="11"/>
      <c r="V35" s="10"/>
      <c r="AF35" s="2"/>
      <c r="AG35" s="2"/>
    </row>
    <row r="36" spans="1:33" ht="27.75" customHeight="1" x14ac:dyDescent="0.4">
      <c r="A36" s="27"/>
      <c r="B36" s="26"/>
      <c r="C36" s="26"/>
      <c r="D36" s="26"/>
      <c r="E36" s="26"/>
      <c r="F36" s="26"/>
      <c r="G36" s="26"/>
      <c r="H36" s="26"/>
      <c r="I36" s="26"/>
      <c r="J36" s="25"/>
      <c r="K36" s="21"/>
      <c r="L36" s="20"/>
      <c r="M36" s="19"/>
      <c r="N36" s="18"/>
      <c r="O36" s="17"/>
      <c r="P36" s="16"/>
      <c r="Q36" s="15"/>
      <c r="R36" s="14"/>
      <c r="S36" s="13"/>
      <c r="T36" s="12"/>
      <c r="U36" s="11"/>
      <c r="V36" s="10"/>
      <c r="AF36" s="2"/>
      <c r="AG36" s="2"/>
    </row>
    <row r="37" spans="1:33" ht="27.75" customHeight="1" x14ac:dyDescent="0.4">
      <c r="A37" s="27"/>
      <c r="B37" s="26"/>
      <c r="C37" s="26"/>
      <c r="D37" s="26"/>
      <c r="E37" s="26"/>
      <c r="F37" s="26"/>
      <c r="G37" s="26"/>
      <c r="H37" s="26"/>
      <c r="I37" s="26"/>
      <c r="J37" s="25"/>
      <c r="K37" s="21"/>
      <c r="L37" s="20"/>
      <c r="M37" s="19"/>
      <c r="N37" s="18"/>
      <c r="O37" s="17"/>
      <c r="P37" s="16"/>
      <c r="Q37" s="15"/>
      <c r="R37" s="14"/>
      <c r="S37" s="13"/>
      <c r="T37" s="12"/>
      <c r="U37" s="11"/>
      <c r="V37" s="10"/>
      <c r="AF37" s="2"/>
      <c r="AG37" s="2"/>
    </row>
    <row r="38" spans="1:33" ht="27.75" customHeight="1" x14ac:dyDescent="0.4">
      <c r="A38" s="24"/>
      <c r="B38" s="23"/>
      <c r="C38" s="23"/>
      <c r="D38" s="23"/>
      <c r="E38" s="23"/>
      <c r="F38" s="23"/>
      <c r="G38" s="23"/>
      <c r="H38" s="23"/>
      <c r="I38" s="23"/>
      <c r="J38" s="22"/>
      <c r="K38" s="21"/>
      <c r="L38" s="20"/>
      <c r="M38" s="19"/>
      <c r="N38" s="18"/>
      <c r="O38" s="17"/>
      <c r="P38" s="16"/>
      <c r="Q38" s="15"/>
      <c r="R38" s="14"/>
      <c r="S38" s="13"/>
      <c r="T38" s="12"/>
      <c r="U38" s="11"/>
      <c r="V38" s="10"/>
      <c r="AF38" s="2"/>
      <c r="AG38" s="2"/>
    </row>
    <row r="39" spans="1:33" ht="10.5" customHeight="1" x14ac:dyDescent="0.2">
      <c r="A39" s="8" t="s">
        <v>0</v>
      </c>
      <c r="K39" s="9"/>
      <c r="AF39" s="2"/>
      <c r="AG39" s="2"/>
    </row>
    <row r="40" spans="1:33" ht="18.75" hidden="1" customHeight="1" x14ac:dyDescent="0.25">
      <c r="A40" s="8"/>
      <c r="B40" s="7"/>
      <c r="C40" s="7"/>
      <c r="D40" s="7"/>
      <c r="F40" s="7"/>
      <c r="G40" s="7"/>
      <c r="H40" s="6"/>
      <c r="I40" s="5"/>
      <c r="J40" s="5"/>
      <c r="K40" s="5"/>
      <c r="L40" s="5"/>
      <c r="M40" s="5"/>
      <c r="N40" s="4"/>
      <c r="O40" s="4"/>
      <c r="P40" s="4"/>
      <c r="Q40" s="4"/>
      <c r="V40" s="3"/>
      <c r="AF40" s="2"/>
      <c r="AG40" s="2"/>
    </row>
    <row r="41" spans="1:33" hidden="1" x14ac:dyDescent="0.2"/>
    <row r="42" spans="1:33" hidden="1" x14ac:dyDescent="0.2"/>
    <row r="43" spans="1:33" hidden="1" x14ac:dyDescent="0.2">
      <c r="B43" s="1">
        <f>+B15+C15+D15+E15+F15</f>
        <v>0</v>
      </c>
      <c r="C43" s="1">
        <f>+B8+C8+D8+E8+F8</f>
        <v>0</v>
      </c>
      <c r="D43" s="1">
        <f>+B10+C10+D10+E10+F10+B11+C11+D11+E11+F11+F13+E13+D13+C13+B13</f>
        <v>0</v>
      </c>
      <c r="F43" s="1">
        <f>+F14+E14+D14+C14+B14</f>
        <v>0</v>
      </c>
      <c r="G43" s="1">
        <f>+B14+C14+D14+E14+F14</f>
        <v>0</v>
      </c>
    </row>
  </sheetData>
  <mergeCells count="15">
    <mergeCell ref="O6:P6"/>
    <mergeCell ref="L6:M6"/>
    <mergeCell ref="M4:V4"/>
    <mergeCell ref="R6:S6"/>
    <mergeCell ref="U6:V6"/>
    <mergeCell ref="A24:D24"/>
    <mergeCell ref="A23:D23"/>
    <mergeCell ref="A25:J25"/>
    <mergeCell ref="C1:V2"/>
    <mergeCell ref="A1:B2"/>
    <mergeCell ref="C3:I3"/>
    <mergeCell ref="Q3:S3"/>
    <mergeCell ref="H6:J6"/>
    <mergeCell ref="B4:I4"/>
    <mergeCell ref="B6:F6"/>
  </mergeCells>
  <dataValidations count="6">
    <dataValidation allowBlank="1" showInputMessage="1" showErrorMessage="1" promptTitle="COLOR DE ALUMINIO" sqref="A24:D24"/>
    <dataValidation allowBlank="1" showInputMessage="1" showErrorMessage="1" promptTitle="ALTURA MEDIA ALTURA" prompt="MEDIDA EN CM" sqref="B7:F7"/>
    <dataValidation allowBlank="1" showInputMessage="1" showErrorMessage="1" promptTitle="ALTURA PISO TECHO" prompt="MEDIDA EN CENTIMETROS" sqref="H7:J7"/>
    <dataValidation type="textLength" operator="equal" allowBlank="1" showInputMessage="1" showErrorMessage="1" errorTitle="ERROR" error="INGRESAR DATOS EN HOJA 5" promptTitle="NOTA" prompt="INTRODUCIR EN HOJA 5" sqref="A4:K4 M4:V4 Q3:Z3">
      <formula1>0</formula1>
    </dataValidation>
    <dataValidation allowBlank="1" showInputMessage="1" showErrorMessage="1" promptTitle="NOTA" prompt="MEDIDA EN CM" sqref="M20:M38 V8:V38 S8:S38 P20:P38"/>
    <dataValidation allowBlank="1" showInputMessage="1" showErrorMessage="1" promptTitle="ALTURA" prompt="DE 12 o 16" sqref="J23"/>
  </dataValidations>
  <printOptions horizontalCentered="1" verticalCentered="1"/>
  <pageMargins left="0.19685039370078741" right="0.19685039370078741" top="0.78740157480314965" bottom="3.937007874015748E-2" header="0" footer="0"/>
  <pageSetup paperSize="9"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 ALUMINIOS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Calidad</dc:creator>
  <cp:lastModifiedBy>Asistente Calidad</cp:lastModifiedBy>
  <dcterms:created xsi:type="dcterms:W3CDTF">2021-11-22T13:06:26Z</dcterms:created>
  <dcterms:modified xsi:type="dcterms:W3CDTF">2021-11-22T13:11:12Z</dcterms:modified>
</cp:coreProperties>
</file>